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270" windowWidth="20730" windowHeight="9315" tabRatio="909"/>
  </bookViews>
  <sheets>
    <sheet name="توضیحات" sheetId="24" r:id="rId1"/>
    <sheet name="فرم قیمت" sheetId="22" r:id="rId2"/>
    <sheet name="نگاه کلی" sheetId="23" r:id="rId3"/>
    <sheet name="جمع محاسبات" sheetId="18" r:id="rId4"/>
    <sheet name="آشنایی با تسهیلگری" sheetId="11" r:id="rId5"/>
    <sheet name="تکنیک های PRA" sheetId="12" r:id="rId6"/>
    <sheet name="اشنایی با رویکردهای معیشت" sheetId="13" r:id="rId7"/>
    <sheet name="کمیته  استانی و نشست معارفه" sheetId="14" r:id="rId8"/>
    <sheet name="همکاری بین بخشی" sheetId="15" r:id="rId9"/>
    <sheet name="انتقال تجربیات" sheetId="16" r:id="rId10"/>
    <sheet name="دبیرخانه های تالابی" sheetId="19" r:id="rId11"/>
    <sheet name="محیط بانان تالابی" sheetId="20" r:id="rId12"/>
    <sheet name="بازدید اعضای کمیته راهبری" sheetId="21" r:id="rId13"/>
  </sheets>
  <calcPr calcId="144525"/>
</workbook>
</file>

<file path=xl/calcChain.xml><?xml version="1.0" encoding="utf-8"?>
<calcChain xmlns="http://schemas.openxmlformats.org/spreadsheetml/2006/main">
  <c r="E3" i="18" l="1"/>
  <c r="E12" i="18" s="1"/>
  <c r="K11" i="23"/>
  <c r="I11" i="23"/>
  <c r="E11" i="23"/>
  <c r="E12" i="23" s="1"/>
  <c r="K10" i="23"/>
  <c r="H10" i="23"/>
  <c r="K9" i="23"/>
  <c r="I9" i="23"/>
  <c r="H9" i="23"/>
  <c r="K8" i="23"/>
  <c r="H8" i="23"/>
  <c r="G8" i="23"/>
  <c r="F8" i="23"/>
  <c r="K7" i="23"/>
  <c r="J7" i="23"/>
  <c r="I7" i="23"/>
  <c r="H7" i="23"/>
  <c r="K6" i="23"/>
  <c r="I6" i="23"/>
  <c r="H6" i="23"/>
  <c r="G6" i="23"/>
  <c r="F6" i="23"/>
  <c r="K5" i="23"/>
  <c r="J5" i="23"/>
  <c r="I5" i="23"/>
  <c r="H5" i="23"/>
  <c r="G5" i="23"/>
  <c r="F5" i="23"/>
  <c r="K4" i="23"/>
  <c r="J4" i="23"/>
  <c r="J12" i="23" s="1"/>
  <c r="I4" i="23"/>
  <c r="H4" i="23"/>
  <c r="G4" i="23"/>
  <c r="F4" i="23"/>
  <c r="K3" i="23"/>
  <c r="I3" i="23"/>
  <c r="I12" i="23" s="1"/>
  <c r="H3" i="23"/>
  <c r="H12" i="23" s="1"/>
  <c r="G3" i="23"/>
  <c r="F3" i="23"/>
  <c r="K12" i="23" l="1"/>
  <c r="F12" i="23"/>
  <c r="G12" i="23"/>
  <c r="D13" i="22"/>
  <c r="D14" i="22" s="1"/>
  <c r="D19" i="22" s="1"/>
  <c r="D17" i="22" l="1"/>
  <c r="D15" i="22"/>
  <c r="D16" i="22"/>
  <c r="D18" i="22" l="1"/>
  <c r="G12" i="20" l="1"/>
  <c r="G4" i="20"/>
  <c r="G10" i="21" l="1"/>
  <c r="G9" i="21"/>
  <c r="G8" i="21"/>
  <c r="G7" i="21"/>
  <c r="G6" i="21"/>
  <c r="G5" i="21"/>
  <c r="G4" i="21"/>
  <c r="G13" i="20"/>
  <c r="G11" i="20"/>
  <c r="G10" i="20"/>
  <c r="G9" i="20"/>
  <c r="G8" i="20"/>
  <c r="G7" i="20"/>
  <c r="G6" i="20"/>
  <c r="G5" i="20"/>
  <c r="G12" i="19"/>
  <c r="G11" i="19"/>
  <c r="G10" i="19"/>
  <c r="G9" i="19"/>
  <c r="G8" i="19"/>
  <c r="G7" i="19"/>
  <c r="G6" i="19"/>
  <c r="G5" i="19"/>
  <c r="G4" i="19"/>
  <c r="G11" i="21" l="1"/>
  <c r="E11" i="18" s="1"/>
  <c r="G14" i="20"/>
  <c r="E10" i="18" s="1"/>
  <c r="G13" i="19"/>
  <c r="E9" i="18" s="1"/>
  <c r="G10" i="16" l="1"/>
  <c r="G9" i="16"/>
  <c r="G8" i="16"/>
  <c r="G7" i="16"/>
  <c r="G6" i="16"/>
  <c r="G5" i="16"/>
  <c r="G4" i="16"/>
  <c r="G12" i="15"/>
  <c r="G11" i="15"/>
  <c r="G10" i="15"/>
  <c r="G9" i="15"/>
  <c r="G8" i="15"/>
  <c r="G7" i="15"/>
  <c r="G6" i="15"/>
  <c r="G5" i="15"/>
  <c r="G4" i="15"/>
  <c r="G8" i="14"/>
  <c r="G7" i="14"/>
  <c r="G6" i="14"/>
  <c r="G5" i="14"/>
  <c r="G4" i="14"/>
  <c r="G13" i="13"/>
  <c r="G12" i="13"/>
  <c r="G11" i="13"/>
  <c r="G10" i="13"/>
  <c r="G9" i="13"/>
  <c r="G8" i="13"/>
  <c r="G7" i="13"/>
  <c r="G6" i="13"/>
  <c r="G5" i="13"/>
  <c r="G4" i="13"/>
  <c r="G13" i="12"/>
  <c r="G12" i="12"/>
  <c r="G11" i="12"/>
  <c r="G10" i="12"/>
  <c r="G9" i="12"/>
  <c r="G8" i="12"/>
  <c r="G7" i="12"/>
  <c r="G6" i="12"/>
  <c r="G5" i="12"/>
  <c r="G4" i="12"/>
  <c r="G14" i="12" s="1"/>
  <c r="E4" i="18" s="1"/>
  <c r="G11" i="11"/>
  <c r="G12" i="11"/>
  <c r="G13" i="11"/>
  <c r="G8" i="11"/>
  <c r="G9" i="11"/>
  <c r="G10" i="11"/>
  <c r="G5" i="11"/>
  <c r="G6" i="11"/>
  <c r="G7" i="11"/>
  <c r="G4" i="11"/>
  <c r="G14" i="11" l="1"/>
  <c r="G13" i="15"/>
  <c r="E7" i="18" s="1"/>
  <c r="G11" i="16"/>
  <c r="E8" i="18" s="1"/>
  <c r="G9" i="14"/>
  <c r="E6" i="18" s="1"/>
  <c r="G14" i="13"/>
  <c r="E5" i="18" s="1"/>
  <c r="E15" i="18" l="1"/>
  <c r="E16" i="18" s="1"/>
  <c r="E21" i="18" s="1"/>
  <c r="E18" i="18" s="1"/>
  <c r="E14" i="18"/>
  <c r="E17" i="18" l="1"/>
  <c r="E19" i="18"/>
  <c r="E20" i="18" l="1"/>
</calcChain>
</file>

<file path=xl/sharedStrings.xml><?xml version="1.0" encoding="utf-8"?>
<sst xmlns="http://schemas.openxmlformats.org/spreadsheetml/2006/main" count="293" uniqueCount="130">
  <si>
    <t>ردیف</t>
  </si>
  <si>
    <t xml:space="preserve">
</t>
  </si>
  <si>
    <t>فعالیت</t>
  </si>
  <si>
    <t>هزینه واحد 
(ریال)</t>
  </si>
  <si>
    <t>مجموع هزینه 
(ریال)</t>
  </si>
  <si>
    <t>تعداد (نفر)</t>
  </si>
  <si>
    <t xml:space="preserve"> وعده شام و ناهار (منو غذایی پیش بینی شده: چلو کباب کوبیده، چلو کباب جوجه، یک نوع چلو خورشت، سالاد و نوشیدنی) </t>
  </si>
  <si>
    <t>تعداد شب/ وعده</t>
  </si>
  <si>
    <t xml:space="preserve"> میان وعده بصورت بوفه 
• نوبت صبح: چاي، نسكافه،‌ آب معدني، کیک (در محل برگزاری نشست یا کارگاه) 
• نوبت عصر: چاي، نسكافه،‌ آب معدني، شيريني و سه نوع ميوه فصل (در محل برگزاری نشست یا کارگاه) 
• میان وعده در روز بازدید بصورت بسته بندی (آب معدنی- آبمیوه- کیک) </t>
  </si>
  <si>
    <t xml:space="preserve"> سالن جهت برگزاری نشست ها و کارگاه ها
• مجهز به ویدوئو پروژکتور جهت نمایش فايل¬هاي تصويري و كامپيوتري، دستگاه¬های پخش صدا و میکروفون، تخته وايت برد،  میز و صندلی قابل جابجایی، ساير امكانات معمول برگزاري كارگاه و نشست</t>
  </si>
  <si>
    <t>تهیه و توزیع بسته آموزشی (جمع آوری فایل های الکترونیکی مرتبط و ارائه آن ها در یک فلش (16 گیگابایت) به شرکت کنندگان)</t>
  </si>
  <si>
    <t xml:space="preserve"> اقلام بهداشتی  برای تمام افراد پیش بینی شده در بند های بالا پیش بینی گردد (شامل: ماسک 3 عدد، دستکش، ژل صدعفونی یک نفره)</t>
  </si>
  <si>
    <t xml:space="preserve">  هتل جهانگردی گرگان (به علت شیوع ویروس کرونا اتاق ها بصورت فردی (یک تخته) پیش بینی گردد) </t>
  </si>
  <si>
    <t xml:space="preserve">  هتل آنا ارومیه (به علت شیوع ویروس کرونا اتاق ها بصورت فردی (یک تخته) پیش بینی گردد) </t>
  </si>
  <si>
    <t xml:space="preserve">دو وعده در روز بازدید (یکی به صورت بسته بندی)
• نوبت عصر: چاي، نسكافه،‌ آب معدني، شيريني و سه نوع ميوه فصل
• بصورت بسته بندی (آب معدنی- آبمیوه- کیک) </t>
  </si>
  <si>
    <t xml:space="preserve">تهیه و توزیع بسته  </t>
  </si>
  <si>
    <t xml:space="preserve"> اقلام بهداشتی  برای تمام افراد پیش بینی شده در بند های بالا پیش بینی گردد (شامل: ماسک 2 عدد، دستکش، ژل صدعفونی یک نفره)</t>
  </si>
  <si>
    <t xml:space="preserve">بلیط هواپیما از تهران به ارومیه و از تبریز به تهران </t>
  </si>
  <si>
    <t>بلیط هواپیما از تهران به گرگان به صورت رفت و برگشت</t>
  </si>
  <si>
    <t xml:space="preserve">  هتل جهانگردی شیراز (به علت شیوع ویروس کرونا اتاق ها بصورت فردی (یک تخته) پیش بینی گردد) </t>
  </si>
  <si>
    <t>بلیط هواپیما از تهران به شیراز به صورت رفت و برگشت</t>
  </si>
  <si>
    <t>مدرسین کارگاه
* مدرس دوره ها دارای مدرک دکتری یا سابقه کار معادل می باشند.</t>
  </si>
  <si>
    <t xml:space="preserve">هتل جهانگردی ارومیه (به علت شیوع ویروس کرونا اتاق ها بصورت فردی (یک تخته) پیش بینی گردد) </t>
  </si>
  <si>
    <t xml:space="preserve">هتل جهانگردی شیراز (به علت شیوع ویروس کرونا اتاق ها بصورت فردی (یک تخته) پیش بینی گردد) </t>
  </si>
  <si>
    <t xml:space="preserve">هتل جهانگردی ارومیه(به علت شیوع ویروس کرونا اتاق ها بصورت فردی (یک تخته) پیش بینی گردد) </t>
  </si>
  <si>
    <t xml:space="preserve">  هتل  اکسین اهواز (به علت شیوع ویروس کرونا اتاق ها بصورت فردی (یک تخته) پیش بینی گردد) </t>
  </si>
  <si>
    <t xml:space="preserve">  هتل  پارس اهواز (به علت شیوع ویروس کرونا اتاق ها بصورت فردی (یک تخته) پیش بینی گردد) </t>
  </si>
  <si>
    <t xml:space="preserve">  هتل اکسین اهواز (به علت شیوع ویروس کرونا اتاق ها بصورت فردی (یک تخته) پیش بینی گردد) </t>
  </si>
  <si>
    <t>جمع هزینه ها</t>
  </si>
  <si>
    <t>بیمه</t>
  </si>
  <si>
    <t>مجموع مالیات، بیمه، ارزش افزوده</t>
  </si>
  <si>
    <t>مبلغ کل قرارداد</t>
  </si>
  <si>
    <t>تکنیک های PRA</t>
  </si>
  <si>
    <t>اشنایی با رویکردهای معیشت</t>
  </si>
  <si>
    <t>بازدید میدانی
• برای بازدید ون VIP روزانه (در اختیار) و با توجه به پروتکل های بهداشتی پیش بینی گردد.</t>
  </si>
  <si>
    <t xml:space="preserve"> تهیه لوازم کارگاهی (کاغذ آ-صفر(150 برگ)، کاغذ A4 یک بسته، کاغذ رنگی (400 برگ در چهار رنگ)، بنرخوش آمد گویی 90*300 سانتی متر دو عدد، 50 عدد ماژیک در چهار رنگ، چسب کاغذی پهن 40 رول، قیچی 4 عدد)</t>
  </si>
  <si>
    <t>تعداد شب/ وعده/ روز</t>
  </si>
  <si>
    <t xml:space="preserve"> تهیه لوازم کارگاهی (کاغذ آ-صفر(150 برگ)، کاغذ A4 یک بسته، کاغذ رنگی (400 برگ در چهار رنگ)، بنرخوش آمد گویی 90*300 سانتی متر دو عدد ، 200 عدد ماژیک در چهار رنگ، چسب کاغذی پهن 50 رول، قیچی 4 عدد)
چاپ 25  نقشه رنگی در سایز آ-صفر</t>
  </si>
  <si>
    <t>مدرس کارگاه (دکتری متخصص)</t>
  </si>
  <si>
    <t>رویداد/ نشست/ سمینار/ کارگاه/ جلسات</t>
  </si>
  <si>
    <t>مهر 1400</t>
  </si>
  <si>
    <t>بازدید اعضای کمیته راهبری ملی طرح</t>
  </si>
  <si>
    <t>شهریور 1400</t>
  </si>
  <si>
    <t>آبان 1400</t>
  </si>
  <si>
    <t xml:space="preserve"> وعده شام و ناهار (منو غذایی پیش بینی شده: چلو کباب کوبیده، چلو کباب جوجه، یک نوع چلو خورشت، سالاد و نوشیدنی)- برنج ایرانی سرو شود. </t>
  </si>
  <si>
    <t xml:space="preserve"> وعده شام و ناهار (منو غذایی پیش بینی شده: چلو کباب کوبیده، چلو کباب جوجه، یک نوع چلو خورشت، سالاد و نوشیدنی) - برنج ایرانی سرو شود.</t>
  </si>
  <si>
    <t>هتل جهانگردی شیراز (به علت شیوع ویروس کرونا اتاق ها بصورت فردی (یک تخته) پیش بینی گردد) - برنج ایرانی سرو شود.</t>
  </si>
  <si>
    <t>اقامت نفر شب</t>
  </si>
  <si>
    <t xml:space="preserve">نفر وعده ناهار و شام </t>
  </si>
  <si>
    <t>سالن روزانه</t>
  </si>
  <si>
    <t>بسته اقلام بهداشتی</t>
  </si>
  <si>
    <t>نفر میان وعده</t>
  </si>
  <si>
    <t>بلیط بصورت رفت و برگشت</t>
  </si>
  <si>
    <t xml:space="preserve"> میان وعده بصورت بوفه 
• نوبت صبح: چاي، نسكافه،‌ آب معدني، کیک (در محل برگزاری نشست یا کارگاه) 
• نوبت عصر: چاي، نسكافه،‌ آب معدني، شيريني و سه نوع ميوه فصل (در محل برگزاری نشست یا کارگاه) 
</t>
  </si>
  <si>
    <t>بلیط هواپیما از تهران به تبریز/شیراز/اهواز به صورت رفت و برگشت برای مدرسین</t>
  </si>
  <si>
    <t>بلیط هواپیما از  تبریز به اهواز/شیراز صورت رفت و برگشت</t>
  </si>
  <si>
    <t xml:space="preserve"> میان وعده بصورت بوفه 
• نوبت صبح: چاي، نسكافه،‌ آب معدني، کیک (در محل برگزاری نشست یا کارگاه) 
• نوبت عصر: چاي، نسكافه،‌ آب معدني، شيريني و سه نوع ميوه فصل (در محل برگزاری نشست یا کارگاه) </t>
  </si>
  <si>
    <t>بلیط هواپیما از تهران به اهواز/شیراز به صورت رفت و برگشت برای مدرسین و ستاد</t>
  </si>
  <si>
    <t>مهر و ابان 1400</t>
  </si>
  <si>
    <t xml:space="preserve"> اقلام بهداشتی  برای تمام افراد پیش بینی شده در بند های بالا پیش بینی گردد (شامل: ماسک 3 عدد، 3 جفت دستکش پلاستیکی، ژل صدعفونی یک نفره)</t>
  </si>
  <si>
    <t>دو وعده شام، دو وعده ناهار</t>
  </si>
  <si>
    <t>2 نوبت میان وعده</t>
  </si>
  <si>
    <t>تعداد شب/ وعده/ مقدار</t>
  </si>
  <si>
    <t>توضیحات</t>
  </si>
  <si>
    <t>روزانه دو مدرس پیش بینی گردیده است</t>
  </si>
  <si>
    <t>برای هر کارگاه چهار وعده یعنی روزانه دو وعده پیش بینی شده    است با ضریب سه یعنی سه کارگاه</t>
  </si>
  <si>
    <t xml:space="preserve"> دو روز سالن برای هر کارگاه</t>
  </si>
  <si>
    <t xml:space="preserve">  (روز دوم شام ندارد)سه وعده اصلی پیش بینی شده است</t>
  </si>
  <si>
    <t>در هر کارگاه برای چهل نفر با مشخصات مذکور</t>
  </si>
  <si>
    <t>موارد ذکر شده در هر کارگاه خریداری شود</t>
  </si>
  <si>
    <t>برای هر سایت سه نفر بلیط رفت و برگشت لحاظ گردد</t>
  </si>
  <si>
    <t xml:space="preserve">هتل پتروشیمی تبریز (به علت شیوع ویروس کرونا اتاق ها بصورت فردی (یک تخته) پیش بینی گردد) </t>
  </si>
  <si>
    <t>همان طور که ملاحظه می کنید مقرر است که این کارگاه در سه شهر برگزار می گردد:
    - هر کارگاه دو روزه خواهد بود
    - یک شب اقامت لازم است
    - برای سی نفر اقامت لازم بوده و تعداد ده نفر از ساکنین بومی ان شهر هستند که نیازی به اقامت ندارند لذا تعداد روزانه 40 نفر پیش بینی شده است</t>
  </si>
  <si>
    <t>در دوره اول 5 وعده اصلی و در دوره دوم سه وعده اصلی پیش بینی شده است</t>
  </si>
  <si>
    <t>روزانه دو نوبت میان وعده
دوره اول شش نوبت+ دوره دوم چهار نوبت و سه شهر</t>
  </si>
  <si>
    <t>هر روز دو مدرس در دو نوبت کارگاه در سه شهر</t>
  </si>
  <si>
    <t xml:space="preserve">هر روز سالن در هر شهر 5 روز کارگاه </t>
  </si>
  <si>
    <t xml:space="preserve"> مقرر است که این کارگاه در سه شهر برگزار می گردد:
    - هر شهر دو دوره کارگاه: یک کارگاه سه روز و یک کارگاه دو روزه 
    - در کارگاه سه روزه، دو شب اقامت و در کارگاه دو روزه، یک شب اقامت لازم است (دو دوره رزرواسیون هتل- یک بار دو شب و بار دوم یک شب)
    - برای تعداد نفرات ذکر شده اقامت لازم بوده و برای ساکنین بومی ان شهر  نیازی به اقامت نیست</t>
  </si>
  <si>
    <t xml:space="preserve">برای هر دوره دو نفر بلیط رفت و برگشت  </t>
  </si>
  <si>
    <t xml:space="preserve"> تهیه لوازم کارگاهی (کاغذ آ-صفر(70 برگ)، نوشت افزار، کاغذ رنگی (200 برگ در چهار رنگ)، بنرخوش آمد گویی 90*300 سانتی متر (1عدد) ، 30 عدد ماژیک در چهار رنگ، چب کاغذی پهن 10 رول، قیچی 4عدد)</t>
  </si>
  <si>
    <t>بلیط هواپیما از تهران به ارومیه/شیراز/اهواز به صورت رفت و برگشت</t>
  </si>
  <si>
    <t xml:space="preserve"> مقرر است که این کارگاه در سه شهر برگزار می گردد:
    - هر شهر دو دوره کارگاه: دو کارگاه دو روزه  
    - در هر دوره کارگاه یک شب اقامت لازم است (دو دوره رزرواسیون هتل-  بار اول، یک شب و بار دوم، یک شب)
    - برای تعداد نفرات ذکر شده اقامت لازم بوده و برای ساکنین بومی ان شهر  نیازی به اقامت نیست</t>
  </si>
  <si>
    <t>روزانه دو نوبت میان وعده
در هر دوره کارگاه چهار نوبت و سه شهر</t>
  </si>
  <si>
    <t xml:space="preserve">هر روز سالن در هر شهر در هر دوره کارگاه </t>
  </si>
  <si>
    <t>100 بسته</t>
  </si>
  <si>
    <t>160 بسته</t>
  </si>
  <si>
    <t>سالن برگزاری نشست معارفه
تبریز یا ارومیه (با ظرفیت 100 نفر)-اهواز(با ظرفیت 50 نفر)-شیراز(با ظرفیت 50 نفر)</t>
  </si>
  <si>
    <t>سه سالن در سه شهر بایستی هماهنگ گردد</t>
  </si>
  <si>
    <t xml:space="preserve"> میان وعده بصورت بوفه 
• نوبت صبح: چاي، نسكافه،‌ آب معدني، کیک (در محل برگزاری نشست یا کارگاه)   </t>
  </si>
  <si>
    <t>بلیط هواپیما از تهران به تبریز یا ارومیه/شیراز/اهواز به صورت رفت و برگشت</t>
  </si>
  <si>
    <t>یک کارگاه سه روزه و اقامت برای دو شب</t>
  </si>
  <si>
    <t>دو نفر مدرس برای هر دوره</t>
  </si>
  <si>
    <t>یک کارگاه یک روزه با دو شب اقامت</t>
  </si>
  <si>
    <t>سه وعده میان وعده:
دو نوبت میان وعده در روز کارگاه
یک نوبت میان وعده در بازدید</t>
  </si>
  <si>
    <t>یک کارگاه دو روزه:
 روز اول: کارگاه
روز دوم: بازدید میدانی</t>
  </si>
  <si>
    <t>سالن اصلی و اتاق جلسه جانبی حسب مورد با هماهنگی نماینده کارفرما، لذا دو سالن پیش بینی شده است.</t>
  </si>
  <si>
    <t>با توجه به شرایط کرونایی، جهت بازدید خودروها با ظرفیت نیمه و یک روزه اجاره گردد.</t>
  </si>
  <si>
    <t>کمیته استانی پروژه و نشست معارفه</t>
  </si>
  <si>
    <t>دبیرخانه های تالابی کشور</t>
  </si>
  <si>
    <t>محیط بانان تالابی کشور</t>
  </si>
  <si>
    <t>آشنایی با مفاهیم تسهیلگری</t>
  </si>
  <si>
    <t>تقویت همکاری های بین بخشی</t>
  </si>
  <si>
    <t>انتقال تجربیات پروژه به دست اندرکاران کلیدی در سایت های جدید</t>
  </si>
  <si>
    <t>پبش بینی بازه زمانی اجرا</t>
  </si>
  <si>
    <t>مدرسین  نفر روز</t>
  </si>
  <si>
    <t>سایر: بازدید-نوشت افزار-بنر- بسته های آموزشی- هزینه های  جزئی و پیشبینی نشده</t>
  </si>
  <si>
    <t>در شیت مربوطه قابل ملاحظه می باشد</t>
  </si>
  <si>
    <t>پذیرایی مربوط به سه سمینار معارفه +
 هفت نشست کمیته استانی (سالن جلسه این نشست ها از زیرساخت دولت)</t>
  </si>
  <si>
    <t xml:space="preserve">مالیات </t>
  </si>
  <si>
    <t>مالیات بر ارزش افزوده (9%)</t>
  </si>
  <si>
    <t>جمع کسورات</t>
  </si>
  <si>
    <t>مبلغ پیشنهادی</t>
  </si>
  <si>
    <t>جمع هزینه ها بدون کسورات</t>
  </si>
  <si>
    <t>کارگاه همکاری بین بخشی</t>
  </si>
  <si>
    <t>کارگاه انتقال تجربیات</t>
  </si>
  <si>
    <t>کارگاه و نشست دبیرخانه های تالابی</t>
  </si>
  <si>
    <t>کارگاه محیط بانان تالابی</t>
  </si>
  <si>
    <t>بازدید اعضای کمیته راهبری</t>
  </si>
  <si>
    <t>کارگاه آشنایی با تسهیلگری</t>
  </si>
  <si>
    <t>کارگاه تکنیک های PRA</t>
  </si>
  <si>
    <t>کارگاه اشنایی با رویکردهای معیشت</t>
  </si>
  <si>
    <t>کمیته های  استانی و نشست معارفه</t>
  </si>
  <si>
    <t xml:space="preserve">هزینه اداری و مالی شرکت: بالاسری-هزینه های مرتبط با کارشناسان شرکت-تهیه گزارشات- مستندسازی مالی </t>
  </si>
  <si>
    <t>هزینه های اداری و مالی شرکت</t>
  </si>
  <si>
    <t>جمع هزینه ها بعلاوه هزینه های شرکت</t>
  </si>
  <si>
    <r>
      <rPr>
        <i/>
        <u/>
        <sz val="14"/>
        <color theme="1"/>
        <rFont val="B Nazanin"/>
        <charset val="178"/>
      </rPr>
      <t>متقاضی محترم،</t>
    </r>
    <r>
      <rPr>
        <sz val="14"/>
        <color theme="1"/>
        <rFont val="B Nazanin"/>
        <charset val="178"/>
      </rPr>
      <t xml:space="preserve">
لطفا به نکات زیر توجه فرمایید:
* قبل از تکمیل این اکسل، شرح خدمات و توضیحاتی را که در قالب فایل پی دی اف در وب سایت طرح آپلود شده است را مطالعه نمایید.
* هر کدام از رویدادها در شیت جداگانه قابل ملاحظه می باشند، با تکمیل هر فرم به عبارت دیگر جایگذاری قیمت واحد یا فی، محاسبات انجام و در شیت جمع منعکس می گردد و سپس شما با ورود درصدهای مرتبط با هزینه های اداری-مالی شرکت و کسورات قانونی مبلغ نهایی را مشاهده خواهید نمود، در ادامه مطابق توضیحات و بر اساس فرم قیمت، محاسبات را در قالب فرمت اعلام شده روی سربرگ پرینت و بعد از ثبت، مهر و امضا در پاکت ب برای دفتر طرح ارسال نمایید.
* تعداد مورد نیاز در هر شیت برای هر ایتم اعلام شده و همان را ملاک محاسبه قرار دهید.
* مجددا اعلام می دارد با توجه به شرایط کرونایی موجود تمامی پروتکل های بهداشتی جهت برگزاری کارگاه ها / رویدادها / بازدیدها می بایست رعایت گردد. با عنایت به همین نکته، در صورت حذف هر یک از رویدادها، مبلغ مربوطه از سرجمع محاسبات کسر خواهد شد و اگر مقرر به برگزاری در زمان دیگری از طریق تمدید زمانی ابلاغ گردید، مجری متعهد است تا در تاریخ اعلام شده جدید، رویداد/های مورد نظر را برگزار نماید؛ لذا در خصوص این موارد مجری حق هیچ گونه اعتراضی نخواهد داشت.
* در محاسبات دقت لازم صورت پذیرد و قیمتی منصفانه و با توجه به حجم قرارداد، درصد بالاسری با دقت لحاظ شود تا با صرفه و صلاح تطبیق و منطقی باشد.
* ذکر این نکته ضروری می باشد که جهت شفاف سازی و انعکاس بهتر شرح خدمات مورد نظر این جداول و محاسبات اعلام شده است، و در شرکت متقاضی مخیر است محاسبات را با روش دیگر انجام دهد؛ اما انعکاس مبلغ پیشنهادی صرفا در فرمت اعلامی مد نظر و قابل قبول است به عبارتی دیگر، اعلام هزینه  هر رویداد به تفکیک و شکست هزینه ها و درصد کسورات جداگانه اعلام گردد.
* مالیات بر ارزش افزوده حتما محاسبه و در مبلغ پیشنهادی لحاظ شود، جهت تاکید بیشتر اعلام می دارد مبلغ ارزش افزوده بر اساس هزینه کرد نهایی پرداخت خواهد شد.
* سعی در برگزاری رویدادها در زمان بندی اعلام شده، می باشد، اما به هر دلیلی ممکن است زمان تغییر نماید؛ لذا شرکت مجری این انعطاف را داشته باشد تا در تاریخ دیگری برگزاری آن رویداد را اجرایی کند و بدیهی است زمان جدید برگزاری بصورت منطقی جهت عمیلیاتی نمودن در بازه زمانی مناسب به شرکت ابلاغ خواد شد تا فرصت هماهنگی میسر باشد.</t>
    </r>
  </si>
  <si>
    <t>جمع کل ( ريال)- گرد شده</t>
  </si>
  <si>
    <t>مبلغ پیش بینی شده اولیه (ريال)</t>
  </si>
  <si>
    <t>سمینار معارفه شهریور
 و کمیته ها مهر تا اذر 1400</t>
  </si>
  <si>
    <t xml:space="preserve"> مهر و ابان 1400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</si>
</sst>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_(* #,##0_);_(* \(#,##0\);_(* &quot;-&quot;??_);_(@_)"/>
    <numFmt numFmtId="165" formatCode="_ * #,##0.00_-_ر_ي_ا_ل_ ;_ * #,##0.00\-_ر_ي_ا_ل_ ;_ * &quot;-&quot;??_-_ر_ي_ا_ل_ ;_ @_ "/>
    <numFmt numFmtId="166" formatCode="_ * #,##0_-_ر_ي_ا_ل_ ;_ * #,##0\-_ر_ي_ا_ل_ ;_ * &quot;-&quot;??_-_ر_ي_ا_ل_ ;_ @_ "/>
  </numFmts>
  <fonts count="19">
    <font>
      <sz val="11"/>
      <color theme="1"/>
      <name val="Calibri"/>
      <family val="2"/>
      <scheme val="minor"/>
    </font>
    <font>
      <sz val="11"/>
      <color theme="1"/>
      <name val="Calibri"/>
      <family val="2"/>
      <scheme val="minor"/>
    </font>
    <font>
      <b/>
      <sz val="12"/>
      <color theme="1"/>
      <name val="B Nazanin"/>
      <charset val="178"/>
    </font>
    <font>
      <b/>
      <sz val="11"/>
      <color theme="1"/>
      <name val="Calibri"/>
      <family val="2"/>
      <scheme val="minor"/>
    </font>
    <font>
      <b/>
      <sz val="11"/>
      <color theme="1"/>
      <name val="B Nazanin"/>
      <charset val="178"/>
    </font>
    <font>
      <b/>
      <sz val="12"/>
      <color theme="1"/>
      <name val="Calibri"/>
      <family val="2"/>
      <scheme val="minor"/>
    </font>
    <font>
      <sz val="11"/>
      <color theme="1"/>
      <name val="B Titr"/>
      <charset val="178"/>
    </font>
    <font>
      <b/>
      <sz val="14"/>
      <color theme="1"/>
      <name val="Calibri"/>
      <family val="2"/>
      <scheme val="minor"/>
    </font>
    <font>
      <b/>
      <sz val="12"/>
      <name val="B Nazanin"/>
      <charset val="178"/>
    </font>
    <font>
      <sz val="11"/>
      <color theme="1"/>
      <name val="Calibri"/>
      <family val="2"/>
      <charset val="178"/>
      <scheme val="minor"/>
    </font>
    <font>
      <b/>
      <sz val="11"/>
      <name val="B Nazanin"/>
      <charset val="178"/>
    </font>
    <font>
      <b/>
      <sz val="11"/>
      <name val="Calibri"/>
      <family val="2"/>
      <scheme val="minor"/>
    </font>
    <font>
      <sz val="12"/>
      <color theme="1"/>
      <name val="B Nazanin"/>
      <charset val="178"/>
    </font>
    <font>
      <b/>
      <sz val="10"/>
      <color theme="1"/>
      <name val="B Nazanin"/>
      <charset val="178"/>
    </font>
    <font>
      <sz val="10"/>
      <color theme="1"/>
      <name val="Calibri"/>
      <family val="2"/>
      <scheme val="minor"/>
    </font>
    <font>
      <b/>
      <sz val="14"/>
      <color theme="1"/>
      <name val="B Nazanin"/>
      <charset val="178"/>
    </font>
    <font>
      <sz val="11"/>
      <color theme="1"/>
      <name val="B Nazanin"/>
      <charset val="178"/>
    </font>
    <font>
      <sz val="14"/>
      <color theme="1"/>
      <name val="B Nazanin"/>
      <charset val="178"/>
    </font>
    <font>
      <i/>
      <u/>
      <sz val="14"/>
      <color theme="1"/>
      <name val="B Nazanin"/>
      <charset val="178"/>
    </font>
  </fonts>
  <fills count="7">
    <fill>
      <patternFill patternType="none"/>
    </fill>
    <fill>
      <patternFill patternType="gray125"/>
    </fill>
    <fill>
      <patternFill patternType="solid">
        <fgColor rgb="FFFFFF00"/>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0"/>
        <bgColor indexed="64"/>
      </patternFill>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s>
  <cellStyleXfs count="4">
    <xf numFmtId="0" fontId="0" fillId="0" borderId="0"/>
    <xf numFmtId="43" fontId="1" fillId="0" borderId="0" applyFont="0" applyFill="0" applyBorder="0" applyAlignment="0" applyProtection="0"/>
    <xf numFmtId="165" fontId="9" fillId="0" borderId="0" applyFont="0" applyFill="0" applyBorder="0" applyAlignment="0" applyProtection="0"/>
    <xf numFmtId="9" fontId="9" fillId="0" borderId="0" applyFont="0" applyFill="0" applyBorder="0" applyAlignment="0" applyProtection="0"/>
  </cellStyleXfs>
  <cellXfs count="97">
    <xf numFmtId="0" fontId="0" fillId="0" borderId="0" xfId="0"/>
    <xf numFmtId="0" fontId="2" fillId="0" borderId="0" xfId="0" applyFont="1" applyFill="1" applyBorder="1" applyAlignment="1">
      <alignment horizontal="center" vertical="center" wrapText="1" readingOrder="2"/>
    </xf>
    <xf numFmtId="0" fontId="0" fillId="0" borderId="0" xfId="0" applyAlignment="1">
      <alignment readingOrder="2"/>
    </xf>
    <xf numFmtId="0" fontId="0" fillId="0" borderId="0" xfId="0" applyAlignment="1">
      <alignment wrapText="1"/>
    </xf>
    <xf numFmtId="164" fontId="5" fillId="2" borderId="0" xfId="1" applyNumberFormat="1" applyFont="1" applyFill="1" applyBorder="1" applyAlignment="1">
      <alignment horizontal="center" vertical="center"/>
    </xf>
    <xf numFmtId="164" fontId="0" fillId="0" borderId="0" xfId="0" applyNumberFormat="1"/>
    <xf numFmtId="0" fontId="0" fillId="0" borderId="1" xfId="0" applyBorder="1" applyAlignment="1">
      <alignment horizontal="center" vertical="center"/>
    </xf>
    <xf numFmtId="164" fontId="0" fillId="0" borderId="0" xfId="1" applyNumberFormat="1" applyFont="1" applyAlignment="1">
      <alignment vertical="center" readingOrder="1"/>
    </xf>
    <xf numFmtId="164" fontId="0" fillId="0" borderId="0" xfId="1" applyNumberFormat="1" applyFont="1"/>
    <xf numFmtId="164" fontId="0" fillId="0" borderId="0" xfId="0" applyNumberFormat="1" applyFill="1" applyAlignment="1">
      <alignment horizontal="center"/>
    </xf>
    <xf numFmtId="43" fontId="0" fillId="0" borderId="0" xfId="0" applyNumberFormat="1"/>
    <xf numFmtId="0" fontId="3" fillId="0" borderId="0" xfId="0" applyFont="1" applyAlignment="1">
      <alignment horizontal="right" vertical="center" wrapText="1" readingOrder="2"/>
    </xf>
    <xf numFmtId="0" fontId="3" fillId="0" borderId="0" xfId="0" applyFont="1" applyAlignment="1">
      <alignment horizontal="right" vertical="center" wrapText="1" readingOrder="2"/>
    </xf>
    <xf numFmtId="166" fontId="0" fillId="0" borderId="1" xfId="2" applyNumberFormat="1" applyFont="1" applyBorder="1" applyAlignment="1">
      <alignment horizontal="center" vertical="center"/>
    </xf>
    <xf numFmtId="166" fontId="0" fillId="0" borderId="1" xfId="2" applyNumberFormat="1" applyFont="1" applyBorder="1" applyAlignment="1">
      <alignment horizontal="center" vertical="center"/>
    </xf>
    <xf numFmtId="0" fontId="3" fillId="0" borderId="0" xfId="0" applyFont="1" applyAlignment="1">
      <alignment horizontal="center" vertical="center"/>
    </xf>
    <xf numFmtId="0" fontId="7" fillId="0" borderId="0" xfId="0" applyFont="1" applyAlignment="1">
      <alignment horizontal="center" vertical="center"/>
    </xf>
    <xf numFmtId="3" fontId="0" fillId="0" borderId="0" xfId="0" applyNumberFormat="1"/>
    <xf numFmtId="3" fontId="0" fillId="0" borderId="0" xfId="0" applyNumberFormat="1" applyFont="1" applyAlignment="1">
      <alignment horizontal="right" vertical="center"/>
    </xf>
    <xf numFmtId="9" fontId="0" fillId="0" borderId="0" xfId="0" applyNumberFormat="1"/>
    <xf numFmtId="0" fontId="5" fillId="0" borderId="1" xfId="0" applyFont="1" applyBorder="1" applyAlignment="1">
      <alignment horizontal="right" vertical="center"/>
    </xf>
    <xf numFmtId="3" fontId="5" fillId="0" borderId="1" xfId="0" applyNumberFormat="1" applyFont="1" applyBorder="1" applyAlignment="1">
      <alignment horizontal="center" vertical="center"/>
    </xf>
    <xf numFmtId="0" fontId="3" fillId="0" borderId="6" xfId="0" applyFont="1" applyBorder="1" applyAlignment="1">
      <alignment horizontal="center" vertical="center"/>
    </xf>
    <xf numFmtId="0" fontId="5" fillId="0" borderId="2" xfId="0" applyFont="1" applyBorder="1" applyAlignment="1">
      <alignment horizontal="right" vertical="center"/>
    </xf>
    <xf numFmtId="3" fontId="5" fillId="0" borderId="2" xfId="0" applyNumberFormat="1"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4" borderId="5" xfId="0" applyFont="1" applyFill="1" applyBorder="1" applyAlignment="1">
      <alignment horizontal="center" vertical="center" wrapText="1"/>
    </xf>
    <xf numFmtId="0" fontId="0" fillId="0" borderId="1" xfId="0" applyBorder="1" applyAlignment="1">
      <alignment horizontal="right" vertical="center"/>
    </xf>
    <xf numFmtId="0" fontId="0" fillId="0" borderId="2" xfId="0" applyBorder="1" applyAlignment="1">
      <alignment horizontal="right" vertical="center"/>
    </xf>
    <xf numFmtId="0" fontId="2" fillId="0" borderId="1" xfId="0" applyFont="1" applyFill="1" applyBorder="1" applyAlignment="1">
      <alignment horizontal="center" vertical="center" wrapText="1" readingOrder="2"/>
    </xf>
    <xf numFmtId="0" fontId="0" fillId="0" borderId="1" xfId="0" applyBorder="1" applyAlignment="1">
      <alignment vertical="center" wrapText="1" readingOrder="2"/>
    </xf>
    <xf numFmtId="164" fontId="0" fillId="0" borderId="1" xfId="1" applyNumberFormat="1" applyFont="1" applyBorder="1" applyAlignment="1">
      <alignment vertical="center" readingOrder="1"/>
    </xf>
    <xf numFmtId="164" fontId="0" fillId="0" borderId="1" xfId="1" applyNumberFormat="1" applyFont="1" applyBorder="1" applyAlignment="1">
      <alignment vertical="center" wrapText="1" readingOrder="1"/>
    </xf>
    <xf numFmtId="0" fontId="2" fillId="0" borderId="1" xfId="0" applyFont="1" applyBorder="1" applyAlignment="1">
      <alignment horizontal="center" vertical="center" wrapText="1" readingOrder="2"/>
    </xf>
    <xf numFmtId="0" fontId="3" fillId="0" borderId="1" xfId="0" applyFont="1" applyBorder="1" applyAlignment="1">
      <alignment horizontal="center" vertical="center" wrapText="1"/>
    </xf>
    <xf numFmtId="164" fontId="3" fillId="0" borderId="1" xfId="1" applyNumberFormat="1" applyFont="1" applyBorder="1" applyAlignment="1">
      <alignment horizontal="center" vertical="center"/>
    </xf>
    <xf numFmtId="0" fontId="4" fillId="0" borderId="1" xfId="0" applyFont="1" applyBorder="1" applyAlignment="1">
      <alignment horizontal="right" vertical="center" wrapText="1" readingOrder="2"/>
    </xf>
    <xf numFmtId="0" fontId="2" fillId="0" borderId="1" xfId="0" applyFont="1" applyBorder="1" applyAlignment="1">
      <alignment horizontal="right" vertical="center" wrapText="1" readingOrder="2"/>
    </xf>
    <xf numFmtId="0" fontId="8" fillId="0" borderId="1" xfId="0" applyFont="1" applyBorder="1" applyAlignment="1">
      <alignment horizontal="right" vertical="center" wrapText="1" readingOrder="2"/>
    </xf>
    <xf numFmtId="164" fontId="0" fillId="0" borderId="1" xfId="1" applyNumberFormat="1" applyFont="1" applyBorder="1" applyAlignment="1">
      <alignment horizontal="right" vertical="center" readingOrder="1"/>
    </xf>
    <xf numFmtId="0" fontId="3" fillId="5" borderId="1" xfId="0" applyFont="1" applyFill="1" applyBorder="1" applyAlignment="1">
      <alignment horizontal="center" vertical="center" wrapText="1"/>
    </xf>
    <xf numFmtId="0" fontId="0" fillId="0" borderId="1" xfId="0" applyBorder="1" applyAlignment="1">
      <alignment wrapText="1" readingOrder="2"/>
    </xf>
    <xf numFmtId="164" fontId="3" fillId="0" borderId="1" xfId="1" applyNumberFormat="1" applyFont="1" applyBorder="1" applyAlignment="1">
      <alignment horizontal="center" vertical="top"/>
    </xf>
    <xf numFmtId="0" fontId="12" fillId="0" borderId="1" xfId="0" applyFont="1" applyFill="1" applyBorder="1" applyAlignment="1">
      <alignment horizontal="right" vertical="center" wrapText="1" readingOrder="2"/>
    </xf>
    <xf numFmtId="0" fontId="10" fillId="0" borderId="1" xfId="0" applyFont="1" applyBorder="1" applyAlignment="1">
      <alignment horizontal="right" vertical="center" wrapText="1" readingOrder="2"/>
    </xf>
    <xf numFmtId="0" fontId="11" fillId="0" borderId="1" xfId="0" applyFont="1" applyBorder="1" applyAlignment="1">
      <alignment horizontal="center" vertical="center" wrapText="1"/>
    </xf>
    <xf numFmtId="37" fontId="3" fillId="0" borderId="1" xfId="1" applyNumberFormat="1" applyFont="1" applyBorder="1" applyAlignment="1">
      <alignment horizontal="center" vertical="center"/>
    </xf>
    <xf numFmtId="0" fontId="2" fillId="0" borderId="1" xfId="0" applyFont="1" applyFill="1" applyBorder="1" applyAlignment="1">
      <alignment horizontal="right" vertical="center" wrapText="1" readingOrder="2"/>
    </xf>
    <xf numFmtId="0" fontId="5" fillId="0" borderId="1" xfId="0" applyFont="1" applyBorder="1" applyAlignment="1">
      <alignment horizontal="right" vertical="center" wrapText="1"/>
    </xf>
    <xf numFmtId="0" fontId="0" fillId="0" borderId="1" xfId="0" applyBorder="1" applyAlignment="1">
      <alignment horizontal="right" vertical="center" wrapText="1"/>
    </xf>
    <xf numFmtId="0" fontId="13" fillId="4" borderId="5" xfId="0" applyFont="1" applyFill="1" applyBorder="1" applyAlignment="1">
      <alignment horizontal="center" vertical="center" wrapText="1"/>
    </xf>
    <xf numFmtId="0" fontId="14" fillId="0" borderId="1" xfId="0" applyFont="1" applyBorder="1" applyAlignment="1">
      <alignment horizontal="center" vertical="center"/>
    </xf>
    <xf numFmtId="0" fontId="0" fillId="0" borderId="0" xfId="0" applyAlignment="1">
      <alignment horizontal="center" vertical="center"/>
    </xf>
    <xf numFmtId="166" fontId="0" fillId="2" borderId="1" xfId="2" applyNumberFormat="1" applyFont="1" applyFill="1" applyBorder="1" applyAlignment="1">
      <alignment horizontal="center" vertical="center"/>
    </xf>
    <xf numFmtId="166" fontId="3" fillId="3" borderId="1" xfId="2" applyNumberFormat="1" applyFont="1" applyFill="1" applyBorder="1" applyAlignment="1">
      <alignment horizontal="center" vertical="center"/>
    </xf>
    <xf numFmtId="0" fontId="7" fillId="0" borderId="1" xfId="0" applyFont="1" applyBorder="1"/>
    <xf numFmtId="166" fontId="7" fillId="3" borderId="1" xfId="2" applyNumberFormat="1" applyFont="1" applyFill="1" applyBorder="1" applyAlignment="1">
      <alignment horizontal="left" vertical="center"/>
    </xf>
    <xf numFmtId="0" fontId="2" fillId="4" borderId="1" xfId="0" applyFont="1" applyFill="1" applyBorder="1" applyAlignment="1">
      <alignment horizontal="center" vertical="center" wrapText="1"/>
    </xf>
    <xf numFmtId="3" fontId="3" fillId="0" borderId="1" xfId="0" applyNumberFormat="1" applyFont="1" applyBorder="1" applyAlignment="1">
      <alignment horizontal="center" vertical="center"/>
    </xf>
    <xf numFmtId="0" fontId="15" fillId="0" borderId="1" xfId="0" applyFont="1" applyBorder="1" applyAlignment="1">
      <alignment horizontal="right" vertical="center" wrapText="1" readingOrder="2"/>
    </xf>
    <xf numFmtId="0" fontId="15" fillId="0" borderId="1" xfId="0" applyFont="1" applyBorder="1" applyAlignment="1">
      <alignment horizontal="center" vertical="center" wrapText="1" readingOrder="2"/>
    </xf>
    <xf numFmtId="0" fontId="2" fillId="4" borderId="7" xfId="0" applyFont="1" applyFill="1" applyBorder="1" applyAlignment="1">
      <alignment horizontal="center" vertical="center" wrapText="1"/>
    </xf>
    <xf numFmtId="3" fontId="5" fillId="0" borderId="3" xfId="0" applyNumberFormat="1" applyFont="1" applyBorder="1" applyAlignment="1">
      <alignment horizontal="center" vertical="center"/>
    </xf>
    <xf numFmtId="3" fontId="5" fillId="0" borderId="4" xfId="0" applyNumberFormat="1" applyFont="1" applyBorder="1" applyAlignment="1">
      <alignment horizontal="center" vertical="center"/>
    </xf>
    <xf numFmtId="0" fontId="2" fillId="0" borderId="1" xfId="0" applyFont="1" applyBorder="1" applyAlignment="1">
      <alignment horizontal="right" vertical="center"/>
    </xf>
    <xf numFmtId="0" fontId="2" fillId="0" borderId="1" xfId="0" applyFont="1" applyBorder="1" applyAlignment="1">
      <alignment horizontal="right" vertical="center" wrapText="1"/>
    </xf>
    <xf numFmtId="0" fontId="2" fillId="0" borderId="2" xfId="0" applyFont="1" applyBorder="1" applyAlignment="1">
      <alignment horizontal="right" vertical="center"/>
    </xf>
    <xf numFmtId="166" fontId="16" fillId="0" borderId="1" xfId="2" applyNumberFormat="1" applyFont="1" applyBorder="1" applyAlignment="1">
      <alignment horizontal="center" vertical="center"/>
    </xf>
    <xf numFmtId="166" fontId="16" fillId="0" borderId="1" xfId="2" applyNumberFormat="1" applyFont="1" applyBorder="1" applyAlignment="1">
      <alignment horizontal="right" vertical="center" wrapText="1"/>
    </xf>
    <xf numFmtId="9" fontId="16" fillId="0" borderId="1" xfId="3" applyFont="1" applyFill="1" applyBorder="1" applyAlignment="1">
      <alignment horizontal="center" vertical="center"/>
    </xf>
    <xf numFmtId="166" fontId="16" fillId="0" borderId="1" xfId="2" applyNumberFormat="1" applyFont="1" applyFill="1" applyBorder="1" applyAlignment="1">
      <alignment horizontal="center" vertical="center"/>
    </xf>
    <xf numFmtId="0" fontId="16" fillId="0" borderId="1" xfId="0" applyFont="1" applyBorder="1"/>
    <xf numFmtId="166" fontId="4" fillId="0" borderId="1" xfId="2" applyNumberFormat="1" applyFont="1" applyBorder="1" applyAlignment="1">
      <alignment horizontal="center" vertical="center"/>
    </xf>
    <xf numFmtId="166" fontId="15" fillId="0" borderId="1" xfId="2" applyNumberFormat="1" applyFont="1" applyFill="1" applyBorder="1" applyAlignment="1">
      <alignment vertical="center" readingOrder="2"/>
    </xf>
    <xf numFmtId="166" fontId="15" fillId="0" borderId="1" xfId="2" applyNumberFormat="1" applyFont="1" applyBorder="1" applyAlignment="1">
      <alignment horizontal="center" vertical="center"/>
    </xf>
    <xf numFmtId="164" fontId="15" fillId="5" borderId="1" xfId="1" applyNumberFormat="1" applyFont="1" applyFill="1" applyBorder="1" applyAlignment="1">
      <alignment horizontal="center" vertical="center"/>
    </xf>
    <xf numFmtId="9" fontId="17" fillId="0" borderId="1" xfId="3" applyFont="1" applyFill="1" applyBorder="1" applyAlignment="1">
      <alignment horizontal="center" vertical="center"/>
    </xf>
    <xf numFmtId="166" fontId="17" fillId="0" borderId="1" xfId="2" applyNumberFormat="1" applyFont="1" applyFill="1" applyBorder="1" applyAlignment="1">
      <alignment horizontal="center" vertical="center"/>
    </xf>
    <xf numFmtId="166" fontId="16" fillId="6" borderId="1" xfId="2" applyNumberFormat="1" applyFont="1" applyFill="1" applyBorder="1" applyAlignment="1">
      <alignment horizontal="center" vertical="center"/>
    </xf>
    <xf numFmtId="9" fontId="17" fillId="6" borderId="1" xfId="3" applyFont="1" applyFill="1" applyBorder="1" applyAlignment="1">
      <alignment horizontal="center" vertical="center"/>
    </xf>
    <xf numFmtId="43" fontId="0" fillId="6" borderId="1" xfId="2" applyNumberFormat="1" applyFont="1" applyFill="1" applyBorder="1" applyAlignment="1">
      <alignment horizontal="center" vertical="center"/>
    </xf>
    <xf numFmtId="10" fontId="17" fillId="6" borderId="1" xfId="3" applyNumberFormat="1" applyFont="1" applyFill="1" applyBorder="1" applyAlignment="1">
      <alignment horizontal="center" vertical="center"/>
    </xf>
    <xf numFmtId="166" fontId="0" fillId="6" borderId="1" xfId="2" applyNumberFormat="1" applyFont="1" applyFill="1" applyBorder="1" applyAlignment="1">
      <alignment horizontal="center" vertical="center"/>
    </xf>
    <xf numFmtId="0" fontId="3" fillId="0" borderId="8" xfId="0" applyFont="1" applyBorder="1" applyAlignment="1">
      <alignment horizontal="center" vertical="center"/>
    </xf>
    <xf numFmtId="0" fontId="4" fillId="0" borderId="1" xfId="0" applyFont="1" applyBorder="1" applyAlignment="1">
      <alignment horizontal="center" vertical="center"/>
    </xf>
    <xf numFmtId="0" fontId="16" fillId="0" borderId="1" xfId="0" applyFont="1" applyBorder="1" applyAlignment="1">
      <alignment horizontal="center" vertical="center"/>
    </xf>
    <xf numFmtId="9" fontId="16" fillId="6" borderId="1" xfId="3" applyFont="1" applyFill="1" applyBorder="1" applyAlignment="1">
      <alignment horizontal="center" vertical="center"/>
    </xf>
    <xf numFmtId="10" fontId="16" fillId="6" borderId="1" xfId="3" applyNumberFormat="1" applyFont="1" applyFill="1" applyBorder="1" applyAlignment="1">
      <alignment horizontal="center" vertical="center"/>
    </xf>
    <xf numFmtId="166" fontId="15" fillId="0" borderId="1" xfId="2" applyNumberFormat="1" applyFont="1" applyBorder="1" applyAlignment="1">
      <alignment horizontal="right" vertical="center"/>
    </xf>
    <xf numFmtId="166" fontId="15" fillId="0" borderId="1" xfId="2" applyNumberFormat="1" applyFont="1" applyFill="1" applyBorder="1" applyAlignment="1">
      <alignment horizontal="right" vertical="center" readingOrder="2"/>
    </xf>
    <xf numFmtId="0" fontId="17" fillId="3" borderId="0" xfId="0" applyFont="1" applyFill="1" applyAlignment="1">
      <alignment horizontal="right" vertical="top" wrapText="1"/>
    </xf>
    <xf numFmtId="0" fontId="0" fillId="3" borderId="0" xfId="0" applyFont="1" applyFill="1" applyAlignment="1">
      <alignment horizontal="right" vertical="top"/>
    </xf>
    <xf numFmtId="0" fontId="6" fillId="0" borderId="0" xfId="0" applyFont="1" applyAlignment="1">
      <alignment horizontal="center" vertical="center" readingOrder="2"/>
    </xf>
    <xf numFmtId="0" fontId="3" fillId="0" borderId="0" xfId="0" applyFont="1" applyAlignment="1">
      <alignment horizontal="right" vertical="center" wrapText="1" readingOrder="2"/>
    </xf>
    <xf numFmtId="0" fontId="12" fillId="0" borderId="1" xfId="0" applyFont="1" applyFill="1" applyBorder="1" applyAlignment="1">
      <alignment horizontal="right" vertical="center" wrapText="1" readingOrder="2"/>
    </xf>
  </cellXfs>
  <cellStyles count="4">
    <cellStyle name="Comma" xfId="1" builtinId="3"/>
    <cellStyle name="Comma 2" xfId="2"/>
    <cellStyle name="Normal" xfId="0" builtinId="0"/>
    <cellStyle name="Percent 2" xfId="3"/>
  </cellStyles>
  <dxfs count="32">
    <dxf>
      <font>
        <b/>
        <i val="0"/>
        <strike val="0"/>
        <condense val="0"/>
        <extend val="0"/>
        <outline val="0"/>
        <shadow val="0"/>
        <u val="none"/>
        <vertAlign val="baseline"/>
        <sz val="12"/>
        <color theme="1"/>
        <name val="Calibri"/>
        <scheme val="minor"/>
      </font>
      <numFmt numFmtId="3" formatCode="#,##0"/>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2"/>
        <color theme="1"/>
        <name val="Calibri"/>
        <scheme val="minor"/>
      </font>
      <numFmt numFmtId="3" formatCode="#,##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theme="1"/>
        <name val="B Nazanin"/>
        <scheme val="none"/>
      </font>
      <alignment horizontal="right" vertical="center" textRotation="0" wrapText="0"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2"/>
        <color theme="1"/>
        <name val="B Nazanin"/>
        <scheme val="none"/>
      </font>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border diagonalUp="0" diagonalDown="0" outline="0">
        <left/>
        <right style="thin">
          <color indexed="64"/>
        </right>
        <top style="thin">
          <color indexed="64"/>
        </top>
        <bottom/>
      </border>
    </dxf>
    <dxf>
      <font>
        <b/>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theme="1"/>
        <name val="B Nazanin"/>
        <scheme val="none"/>
      </font>
      <fill>
        <patternFill patternType="solid">
          <fgColor indexed="64"/>
          <bgColor theme="3"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0"/>
        <color theme="1"/>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theme="1"/>
        <name val="Calibri"/>
        <scheme val="minor"/>
      </font>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border outline="0">
        <bottom style="thin">
          <color rgb="FF000000"/>
        </bottom>
      </border>
    </dxf>
    <dxf>
      <font>
        <b/>
        <i val="0"/>
        <strike val="0"/>
        <condense val="0"/>
        <extend val="0"/>
        <outline val="0"/>
        <shadow val="0"/>
        <u val="none"/>
        <vertAlign val="baseline"/>
        <sz val="12"/>
        <color theme="1"/>
        <name val="B Nazanin"/>
        <scheme val="none"/>
      </font>
      <fill>
        <patternFill patternType="solid">
          <fgColor indexed="64"/>
          <bgColor theme="3"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2"/>
        <color theme="1"/>
        <name val="Calibri"/>
        <scheme val="minor"/>
      </font>
      <numFmt numFmtId="3" formatCode="#,##0"/>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2"/>
        <color theme="1"/>
        <name val="B Nazanin"/>
        <scheme val="none"/>
      </font>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B Nazanin"/>
        <scheme val="none"/>
      </font>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border outline="0">
        <bottom style="thin">
          <color rgb="FF000000"/>
        </bottom>
      </border>
    </dxf>
    <dxf>
      <font>
        <b/>
        <i val="0"/>
        <strike val="0"/>
        <condense val="0"/>
        <extend val="0"/>
        <outline val="0"/>
        <shadow val="0"/>
        <u val="none"/>
        <vertAlign val="baseline"/>
        <sz val="12"/>
        <color theme="1"/>
        <name val="B Nazanin"/>
        <scheme val="none"/>
      </font>
      <fill>
        <patternFill patternType="solid">
          <fgColor indexed="64"/>
          <bgColor theme="3" tint="0.39997558519241921"/>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ables/table1.xml><?xml version="1.0" encoding="utf-8"?>
<table xmlns="http://schemas.openxmlformats.org/spreadsheetml/2006/main" id="2" name="Table13" displayName="Table13" ref="B2:D11" totalsRowShown="0" headerRowDxfId="31" headerRowBorderDxfId="30" tableBorderDxfId="29" totalsRowBorderDxfId="28">
  <autoFilter ref="B2:D11"/>
  <tableColumns count="3">
    <tableColumn id="1" name="ردیف" dataDxfId="27"/>
    <tableColumn id="2" name="رویداد/ نشست/ سمینار/ کارگاه/ جلسات" dataDxfId="26"/>
    <tableColumn id="3" name="مبلغ پیشنهادی" dataDxfId="25"/>
  </tableColumns>
  <tableStyleInfo name="TableStyleLight8" showFirstColumn="0" showLastColumn="0" showRowStripes="1" showColumnStripes="0"/>
</table>
</file>

<file path=xl/tables/table2.xml><?xml version="1.0" encoding="utf-8"?>
<table xmlns="http://schemas.openxmlformats.org/spreadsheetml/2006/main" id="3" name="Table14" displayName="Table14" ref="B2:L11" totalsRowShown="0" headerRowDxfId="24" headerRowBorderDxfId="23" tableBorderDxfId="22" totalsRowBorderDxfId="21">
  <autoFilter ref="B2:L11"/>
  <tableColumns count="11">
    <tableColumn id="1" name="ردیف" dataDxfId="20"/>
    <tableColumn id="2" name="رویداد/ نشست/ سمینار/ کارگاه/ جلسات" dataDxfId="19"/>
    <tableColumn id="4" name="پبش بینی بازه زمانی اجرا" dataDxfId="18"/>
    <tableColumn id="5" name="اقامت نفر شب" dataDxfId="17"/>
    <tableColumn id="6" name="نفر وعده ناهار و شام " dataDxfId="16"/>
    <tableColumn id="7" name="نفر میان وعده" dataDxfId="15"/>
    <tableColumn id="9" name="سالن روزانه" dataDxfId="14"/>
    <tableColumn id="10" name="بسته اقلام بهداشتی" dataDxfId="13"/>
    <tableColumn id="11" name="مدرسین  نفر روز" dataDxfId="12"/>
    <tableColumn id="12" name="بلیط بصورت رفت و برگشت" dataDxfId="11"/>
    <tableColumn id="13" name="سایر: بازدید-نوشت افزار-بنر- بسته های آموزشی- هزینه های  جزئی و پیشبینی نشده" dataDxfId="10"/>
  </tableColumns>
  <tableStyleInfo name="TableStyleLight8" showFirstColumn="0" showLastColumn="0" showRowStripes="1" showColumnStripes="0"/>
</table>
</file>

<file path=xl/tables/table3.xml><?xml version="1.0" encoding="utf-8"?>
<table xmlns="http://schemas.openxmlformats.org/spreadsheetml/2006/main" id="1" name="Table1" displayName="Table1" ref="C2:E12" totalsRowCount="1" headerRowDxfId="9" headerRowBorderDxfId="8" tableBorderDxfId="7" totalsRowBorderDxfId="6">
  <autoFilter ref="C2:E11"/>
  <tableColumns count="3">
    <tableColumn id="1" name="ردیف" dataDxfId="5" totalsRowDxfId="4"/>
    <tableColumn id="2" name="رویداد/ نشست/ سمینار/ کارگاه/ جلسات" dataDxfId="3" totalsRowDxfId="2"/>
    <tableColumn id="3" name="مبلغ پیش بینی شده اولیه (ريال)" totalsRowFunction="custom" dataDxfId="1" totalsRowDxfId="0">
      <totalsRowFormula>SUM(E3:E11)</totalsRowFormula>
    </tableColumn>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4"/>
  <sheetViews>
    <sheetView tabSelected="1" workbookViewId="0">
      <selection activeCell="B1" sqref="B1"/>
    </sheetView>
  </sheetViews>
  <sheetFormatPr defaultRowHeight="15"/>
  <cols>
    <col min="1" max="1" width="6.5703125" customWidth="1"/>
    <col min="2" max="9" width="16.7109375" customWidth="1"/>
    <col min="10" max="10" width="34.42578125" customWidth="1"/>
  </cols>
  <sheetData>
    <row r="1" spans="2:10" ht="27.75" customHeight="1"/>
    <row r="2" spans="2:10">
      <c r="B2" s="92" t="s">
        <v>125</v>
      </c>
      <c r="C2" s="93"/>
      <c r="D2" s="93"/>
      <c r="E2" s="93"/>
      <c r="F2" s="93"/>
      <c r="G2" s="93"/>
      <c r="H2" s="93"/>
      <c r="I2" s="93"/>
      <c r="J2" s="93"/>
    </row>
    <row r="3" spans="2:10">
      <c r="B3" s="93"/>
      <c r="C3" s="93"/>
      <c r="D3" s="93"/>
      <c r="E3" s="93"/>
      <c r="F3" s="93"/>
      <c r="G3" s="93"/>
      <c r="H3" s="93"/>
      <c r="I3" s="93"/>
      <c r="J3" s="93"/>
    </row>
    <row r="4" spans="2:10">
      <c r="B4" s="93"/>
      <c r="C4" s="93"/>
      <c r="D4" s="93"/>
      <c r="E4" s="93"/>
      <c r="F4" s="93"/>
      <c r="G4" s="93"/>
      <c r="H4" s="93"/>
      <c r="I4" s="93"/>
      <c r="J4" s="93"/>
    </row>
    <row r="5" spans="2:10">
      <c r="B5" s="93"/>
      <c r="C5" s="93"/>
      <c r="D5" s="93"/>
      <c r="E5" s="93"/>
      <c r="F5" s="93"/>
      <c r="G5" s="93"/>
      <c r="H5" s="93"/>
      <c r="I5" s="93"/>
      <c r="J5" s="93"/>
    </row>
    <row r="6" spans="2:10">
      <c r="B6" s="93"/>
      <c r="C6" s="93"/>
      <c r="D6" s="93"/>
      <c r="E6" s="93"/>
      <c r="F6" s="93"/>
      <c r="G6" s="93"/>
      <c r="H6" s="93"/>
      <c r="I6" s="93"/>
      <c r="J6" s="93"/>
    </row>
    <row r="7" spans="2:10">
      <c r="B7" s="93"/>
      <c r="C7" s="93"/>
      <c r="D7" s="93"/>
      <c r="E7" s="93"/>
      <c r="F7" s="93"/>
      <c r="G7" s="93"/>
      <c r="H7" s="93"/>
      <c r="I7" s="93"/>
      <c r="J7" s="93"/>
    </row>
    <row r="8" spans="2:10">
      <c r="B8" s="93"/>
      <c r="C8" s="93"/>
      <c r="D8" s="93"/>
      <c r="E8" s="93"/>
      <c r="F8" s="93"/>
      <c r="G8" s="93"/>
      <c r="H8" s="93"/>
      <c r="I8" s="93"/>
      <c r="J8" s="93"/>
    </row>
    <row r="9" spans="2:10">
      <c r="B9" s="93"/>
      <c r="C9" s="93"/>
      <c r="D9" s="93"/>
      <c r="E9" s="93"/>
      <c r="F9" s="93"/>
      <c r="G9" s="93"/>
      <c r="H9" s="93"/>
      <c r="I9" s="93"/>
      <c r="J9" s="93"/>
    </row>
    <row r="10" spans="2:10">
      <c r="B10" s="93"/>
      <c r="C10" s="93"/>
      <c r="D10" s="93"/>
      <c r="E10" s="93"/>
      <c r="F10" s="93"/>
      <c r="G10" s="93"/>
      <c r="H10" s="93"/>
      <c r="I10" s="93"/>
      <c r="J10" s="93"/>
    </row>
    <row r="11" spans="2:10">
      <c r="B11" s="93"/>
      <c r="C11" s="93"/>
      <c r="D11" s="93"/>
      <c r="E11" s="93"/>
      <c r="F11" s="93"/>
      <c r="G11" s="93"/>
      <c r="H11" s="93"/>
      <c r="I11" s="93"/>
      <c r="J11" s="93"/>
    </row>
    <row r="12" spans="2:10">
      <c r="B12" s="93"/>
      <c r="C12" s="93"/>
      <c r="D12" s="93"/>
      <c r="E12" s="93"/>
      <c r="F12" s="93"/>
      <c r="G12" s="93"/>
      <c r="H12" s="93"/>
      <c r="I12" s="93"/>
      <c r="J12" s="93"/>
    </row>
    <row r="13" spans="2:10">
      <c r="B13" s="93"/>
      <c r="C13" s="93"/>
      <c r="D13" s="93"/>
      <c r="E13" s="93"/>
      <c r="F13" s="93"/>
      <c r="G13" s="93"/>
      <c r="H13" s="93"/>
      <c r="I13" s="93"/>
      <c r="J13" s="93"/>
    </row>
    <row r="14" spans="2:10" ht="216" customHeight="1">
      <c r="B14" s="93"/>
      <c r="C14" s="93"/>
      <c r="D14" s="93"/>
      <c r="E14" s="93"/>
      <c r="F14" s="93"/>
      <c r="G14" s="93"/>
      <c r="H14" s="93"/>
      <c r="I14" s="93"/>
      <c r="J14" s="93"/>
    </row>
  </sheetData>
  <mergeCells count="1">
    <mergeCell ref="B2:J14"/>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I13"/>
  <sheetViews>
    <sheetView workbookViewId="0">
      <selection activeCell="E4" sqref="E4:E10"/>
    </sheetView>
  </sheetViews>
  <sheetFormatPr defaultRowHeight="15"/>
  <cols>
    <col min="1" max="1" width="4.5703125" customWidth="1"/>
    <col min="2" max="2" width="6.5703125" customWidth="1"/>
    <col min="3" max="3" width="65.140625" customWidth="1"/>
    <col min="4" max="4" width="6.85546875" customWidth="1"/>
    <col min="5" max="5" width="13.85546875" customWidth="1"/>
    <col min="6" max="6" width="7.42578125" customWidth="1"/>
    <col min="7" max="7" width="17.5703125" customWidth="1"/>
    <col min="8" max="8" width="41.85546875" style="2" customWidth="1"/>
    <col min="9" max="9" width="45.85546875" style="2" customWidth="1"/>
  </cols>
  <sheetData>
    <row r="2" spans="2:9" ht="24">
      <c r="C2" s="61" t="s">
        <v>114</v>
      </c>
      <c r="D2" s="94"/>
      <c r="E2" s="94"/>
      <c r="F2" s="94"/>
      <c r="G2" s="94"/>
    </row>
    <row r="3" spans="2:9" ht="64.5" customHeight="1">
      <c r="B3" s="35" t="s">
        <v>0</v>
      </c>
      <c r="C3" s="35" t="s">
        <v>2</v>
      </c>
      <c r="D3" s="35" t="s">
        <v>5</v>
      </c>
      <c r="E3" s="31" t="s">
        <v>3</v>
      </c>
      <c r="F3" s="31" t="s">
        <v>7</v>
      </c>
      <c r="G3" s="31" t="s">
        <v>4</v>
      </c>
      <c r="H3" s="31" t="s">
        <v>63</v>
      </c>
      <c r="I3" s="1"/>
    </row>
    <row r="4" spans="2:9" ht="42">
      <c r="B4" s="36">
        <v>1</v>
      </c>
      <c r="C4" s="39" t="s">
        <v>23</v>
      </c>
      <c r="D4" s="36">
        <v>15</v>
      </c>
      <c r="E4" s="37"/>
      <c r="F4" s="37">
        <v>2</v>
      </c>
      <c r="G4" s="37">
        <f t="shared" ref="G4:G10" si="0">F4*E4*D4</f>
        <v>0</v>
      </c>
      <c r="H4" s="31" t="s">
        <v>92</v>
      </c>
      <c r="I4" s="1"/>
    </row>
    <row r="5" spans="2:9" ht="42">
      <c r="B5" s="36">
        <v>2</v>
      </c>
      <c r="C5" s="40" t="s">
        <v>26</v>
      </c>
      <c r="D5" s="36">
        <v>15</v>
      </c>
      <c r="E5" s="37"/>
      <c r="F5" s="37">
        <v>2</v>
      </c>
      <c r="G5" s="37">
        <f t="shared" si="0"/>
        <v>0</v>
      </c>
      <c r="H5" s="31" t="s">
        <v>92</v>
      </c>
      <c r="I5" s="1"/>
    </row>
    <row r="6" spans="2:9" ht="39">
      <c r="B6" s="36">
        <v>3</v>
      </c>
      <c r="C6" s="38" t="s">
        <v>45</v>
      </c>
      <c r="D6" s="36">
        <v>160</v>
      </c>
      <c r="E6" s="37"/>
      <c r="F6" s="37">
        <v>1</v>
      </c>
      <c r="G6" s="37">
        <f t="shared" si="0"/>
        <v>0</v>
      </c>
      <c r="H6" s="32"/>
      <c r="I6" s="7"/>
    </row>
    <row r="7" spans="2:9" ht="89.25" customHeight="1">
      <c r="B7" s="36">
        <v>4</v>
      </c>
      <c r="C7" s="38" t="s">
        <v>56</v>
      </c>
      <c r="D7" s="36">
        <v>200</v>
      </c>
      <c r="E7" s="37"/>
      <c r="F7" s="37">
        <v>1</v>
      </c>
      <c r="G7" s="37">
        <f>F7*E7*D7</f>
        <v>0</v>
      </c>
      <c r="H7" s="32"/>
      <c r="I7" s="7"/>
    </row>
    <row r="8" spans="2:9" ht="78">
      <c r="B8" s="36">
        <v>5</v>
      </c>
      <c r="C8" s="38" t="s">
        <v>9</v>
      </c>
      <c r="D8" s="36">
        <v>2</v>
      </c>
      <c r="E8" s="37"/>
      <c r="F8" s="44">
        <v>1</v>
      </c>
      <c r="G8" s="37">
        <f t="shared" si="0"/>
        <v>0</v>
      </c>
      <c r="H8" s="43"/>
      <c r="I8" s="7"/>
    </row>
    <row r="9" spans="2:9" ht="39">
      <c r="B9" s="36">
        <v>6</v>
      </c>
      <c r="C9" s="38" t="s">
        <v>11</v>
      </c>
      <c r="D9" s="36">
        <v>50</v>
      </c>
      <c r="E9" s="37"/>
      <c r="F9" s="37">
        <v>2</v>
      </c>
      <c r="G9" s="37">
        <f t="shared" si="0"/>
        <v>0</v>
      </c>
      <c r="H9" s="43"/>
      <c r="I9" s="7"/>
    </row>
    <row r="10" spans="2:9" ht="19.5">
      <c r="B10" s="36">
        <v>7</v>
      </c>
      <c r="C10" s="38" t="s">
        <v>55</v>
      </c>
      <c r="D10" s="36">
        <v>15</v>
      </c>
      <c r="E10" s="37"/>
      <c r="F10" s="37">
        <v>2</v>
      </c>
      <c r="G10" s="37">
        <f t="shared" si="0"/>
        <v>0</v>
      </c>
      <c r="H10" s="43"/>
      <c r="I10" s="7"/>
    </row>
    <row r="11" spans="2:9" ht="100.15" customHeight="1">
      <c r="B11" s="95" t="s">
        <v>1</v>
      </c>
      <c r="C11" s="95"/>
      <c r="D11" s="95"/>
      <c r="E11" s="3"/>
      <c r="F11" s="38" t="s">
        <v>112</v>
      </c>
      <c r="G11" s="4">
        <f>SUM(G4:G10)</f>
        <v>0</v>
      </c>
    </row>
    <row r="12" spans="2:9">
      <c r="E12" s="5"/>
      <c r="F12" s="5"/>
      <c r="H12"/>
      <c r="I12"/>
    </row>
    <row r="13" spans="2:9">
      <c r="E13" s="5"/>
      <c r="F13" s="10"/>
      <c r="H13"/>
      <c r="I13"/>
    </row>
  </sheetData>
  <mergeCells count="2">
    <mergeCell ref="D2:G2"/>
    <mergeCell ref="B11:D11"/>
  </mergeCells>
  <pageMargins left="0.25" right="0.25" top="0.75" bottom="0.75" header="0.3" footer="0.3"/>
  <pageSetup paperSize="9" scale="87"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I15"/>
  <sheetViews>
    <sheetView zoomScaleNormal="100" workbookViewId="0">
      <selection activeCell="F4" sqref="F4:F12"/>
    </sheetView>
  </sheetViews>
  <sheetFormatPr defaultRowHeight="15"/>
  <cols>
    <col min="1" max="1" width="4.7109375" customWidth="1"/>
    <col min="2" max="2" width="6.7109375" customWidth="1"/>
    <col min="3" max="3" width="72.5703125" customWidth="1"/>
    <col min="4" max="5" width="6.85546875" customWidth="1"/>
    <col min="6" max="6" width="13.85546875" customWidth="1"/>
    <col min="7" max="7" width="17.85546875" customWidth="1"/>
    <col min="8" max="8" width="37.5703125" style="2" customWidth="1"/>
    <col min="9" max="9" width="45.85546875" style="2" customWidth="1"/>
  </cols>
  <sheetData>
    <row r="2" spans="2:9" ht="24">
      <c r="C2" s="61" t="s">
        <v>115</v>
      </c>
      <c r="D2" s="94"/>
      <c r="E2" s="94"/>
      <c r="F2" s="94"/>
      <c r="G2" s="94"/>
    </row>
    <row r="3" spans="2:9" ht="56.45" customHeight="1">
      <c r="B3" s="35" t="s">
        <v>0</v>
      </c>
      <c r="C3" s="35" t="s">
        <v>2</v>
      </c>
      <c r="D3" s="35" t="s">
        <v>5</v>
      </c>
      <c r="E3" s="31" t="s">
        <v>7</v>
      </c>
      <c r="F3" s="31" t="s">
        <v>3</v>
      </c>
      <c r="G3" s="31" t="s">
        <v>4</v>
      </c>
      <c r="H3" s="31" t="s">
        <v>63</v>
      </c>
      <c r="I3" s="1"/>
    </row>
    <row r="4" spans="2:9" ht="75.75" customHeight="1">
      <c r="B4" s="36">
        <v>1</v>
      </c>
      <c r="C4" s="39" t="s">
        <v>19</v>
      </c>
      <c r="D4" s="36">
        <v>55</v>
      </c>
      <c r="E4" s="37">
        <v>2</v>
      </c>
      <c r="F4" s="37"/>
      <c r="G4" s="37">
        <f>E4*F4*D4</f>
        <v>0</v>
      </c>
      <c r="H4" s="45" t="s">
        <v>94</v>
      </c>
      <c r="I4" s="1"/>
    </row>
    <row r="5" spans="2:9" ht="60" customHeight="1">
      <c r="B5" s="36">
        <v>2</v>
      </c>
      <c r="C5" s="38" t="s">
        <v>44</v>
      </c>
      <c r="D5" s="36">
        <v>70</v>
      </c>
      <c r="E5" s="37">
        <v>4</v>
      </c>
      <c r="F5" s="37"/>
      <c r="G5" s="37">
        <f>E5*F5*D5</f>
        <v>0</v>
      </c>
      <c r="H5" s="45" t="s">
        <v>60</v>
      </c>
      <c r="I5" s="7"/>
    </row>
    <row r="6" spans="2:9" ht="127.5" customHeight="1">
      <c r="B6" s="36">
        <v>3</v>
      </c>
      <c r="C6" s="38" t="s">
        <v>8</v>
      </c>
      <c r="D6" s="36">
        <v>70</v>
      </c>
      <c r="E6" s="37">
        <v>3</v>
      </c>
      <c r="F6" s="37"/>
      <c r="G6" s="37">
        <f>E6*F6*D6</f>
        <v>0</v>
      </c>
      <c r="H6" s="45" t="s">
        <v>93</v>
      </c>
      <c r="I6" s="7"/>
    </row>
    <row r="7" spans="2:9" ht="57.6" customHeight="1">
      <c r="B7" s="36">
        <v>4</v>
      </c>
      <c r="C7" s="38" t="s">
        <v>34</v>
      </c>
      <c r="D7" s="36">
        <v>55</v>
      </c>
      <c r="E7" s="37"/>
      <c r="F7" s="37"/>
      <c r="G7" s="37">
        <f t="shared" ref="G7:G12" si="0">F7*D7</f>
        <v>0</v>
      </c>
      <c r="H7" s="45" t="s">
        <v>96</v>
      </c>
      <c r="I7" s="7"/>
    </row>
    <row r="8" spans="2:9" ht="78" customHeight="1">
      <c r="B8" s="36">
        <v>5</v>
      </c>
      <c r="C8" s="38" t="s">
        <v>9</v>
      </c>
      <c r="D8" s="36">
        <v>2</v>
      </c>
      <c r="E8" s="37"/>
      <c r="F8" s="37"/>
      <c r="G8" s="37">
        <f t="shared" si="0"/>
        <v>0</v>
      </c>
      <c r="H8" s="45" t="s">
        <v>95</v>
      </c>
      <c r="I8" s="7"/>
    </row>
    <row r="9" spans="2:9" ht="49.9" customHeight="1">
      <c r="B9" s="36">
        <v>6</v>
      </c>
      <c r="C9" s="46" t="s">
        <v>10</v>
      </c>
      <c r="D9" s="47">
        <v>70</v>
      </c>
      <c r="E9" s="37"/>
      <c r="F9" s="37"/>
      <c r="G9" s="37">
        <f t="shared" si="0"/>
        <v>0</v>
      </c>
      <c r="H9" s="45"/>
      <c r="I9" s="7"/>
    </row>
    <row r="10" spans="2:9" ht="53.25" customHeight="1">
      <c r="B10" s="36">
        <v>7</v>
      </c>
      <c r="C10" s="38" t="s">
        <v>11</v>
      </c>
      <c r="D10" s="36">
        <v>70</v>
      </c>
      <c r="E10" s="37"/>
      <c r="F10" s="37"/>
      <c r="G10" s="37">
        <f t="shared" si="0"/>
        <v>0</v>
      </c>
      <c r="H10" s="43"/>
      <c r="I10" s="7"/>
    </row>
    <row r="11" spans="2:9" ht="64.5" customHeight="1">
      <c r="B11" s="36">
        <v>8</v>
      </c>
      <c r="C11" s="38" t="s">
        <v>35</v>
      </c>
      <c r="D11" s="36">
        <v>1</v>
      </c>
      <c r="E11" s="37"/>
      <c r="F11" s="37"/>
      <c r="G11" s="37">
        <f t="shared" si="0"/>
        <v>0</v>
      </c>
      <c r="H11" s="43"/>
      <c r="I11" s="7"/>
    </row>
    <row r="12" spans="2:9" ht="33.6" customHeight="1">
      <c r="B12" s="36">
        <v>9</v>
      </c>
      <c r="C12" s="38" t="s">
        <v>20</v>
      </c>
      <c r="D12" s="36">
        <v>50</v>
      </c>
      <c r="E12" s="37"/>
      <c r="F12" s="37"/>
      <c r="G12" s="37">
        <f t="shared" si="0"/>
        <v>0</v>
      </c>
      <c r="H12" s="43"/>
      <c r="I12" s="7"/>
    </row>
    <row r="13" spans="2:9" ht="100.15" customHeight="1">
      <c r="B13" s="95" t="s">
        <v>1</v>
      </c>
      <c r="C13" s="95"/>
      <c r="D13" s="95"/>
      <c r="E13" s="12"/>
      <c r="F13" s="38" t="s">
        <v>112</v>
      </c>
      <c r="G13" s="4">
        <f>G4+G5+G6+G7+G8+G9+G10+G11+G12</f>
        <v>0</v>
      </c>
    </row>
    <row r="14" spans="2:9">
      <c r="F14" s="5"/>
    </row>
    <row r="15" spans="2:9">
      <c r="F15" s="5"/>
    </row>
  </sheetData>
  <mergeCells count="2">
    <mergeCell ref="D2:G2"/>
    <mergeCell ref="B13:D13"/>
  </mergeCells>
  <pageMargins left="0.25" right="0.25" top="0.75" bottom="0.75" header="0.3" footer="0.3"/>
  <pageSetup paperSize="9" scale="63" orientation="landscape" horizontalDpi="4294967295" verticalDpi="4294967295"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P16"/>
  <sheetViews>
    <sheetView zoomScaleNormal="100" zoomScaleSheetLayoutView="110" workbookViewId="0">
      <selection activeCell="E4" sqref="E4:E13"/>
    </sheetView>
  </sheetViews>
  <sheetFormatPr defaultRowHeight="15"/>
  <cols>
    <col min="1" max="1" width="4.7109375" customWidth="1"/>
    <col min="2" max="2" width="6.7109375" customWidth="1"/>
    <col min="3" max="3" width="69.5703125" customWidth="1"/>
    <col min="4" max="4" width="6.85546875" customWidth="1"/>
    <col min="5" max="5" width="13.85546875" customWidth="1"/>
    <col min="6" max="6" width="11.140625" customWidth="1"/>
    <col min="7" max="7" width="17.42578125" customWidth="1"/>
    <col min="8" max="8" width="41.85546875" style="2" customWidth="1"/>
    <col min="9" max="9" width="45.85546875" style="2" customWidth="1"/>
  </cols>
  <sheetData>
    <row r="2" spans="2:16" ht="24">
      <c r="C2" s="61" t="s">
        <v>116</v>
      </c>
      <c r="D2" s="94"/>
      <c r="E2" s="94"/>
      <c r="F2" s="94"/>
      <c r="G2" s="94"/>
    </row>
    <row r="3" spans="2:16" ht="54" customHeight="1">
      <c r="B3" s="35" t="s">
        <v>0</v>
      </c>
      <c r="C3" s="35" t="s">
        <v>2</v>
      </c>
      <c r="D3" s="35" t="s">
        <v>5</v>
      </c>
      <c r="E3" s="31" t="s">
        <v>3</v>
      </c>
      <c r="F3" s="31" t="s">
        <v>36</v>
      </c>
      <c r="G3" s="31" t="s">
        <v>4</v>
      </c>
      <c r="H3" s="31" t="s">
        <v>63</v>
      </c>
      <c r="I3" s="1"/>
    </row>
    <row r="4" spans="2:16" ht="81" customHeight="1">
      <c r="B4" s="36">
        <v>1</v>
      </c>
      <c r="C4" s="39" t="s">
        <v>12</v>
      </c>
      <c r="D4" s="36">
        <v>55</v>
      </c>
      <c r="E4" s="37"/>
      <c r="F4" s="37">
        <v>2</v>
      </c>
      <c r="G4" s="37">
        <f>F4*E4*D4</f>
        <v>0</v>
      </c>
      <c r="H4" s="45" t="s">
        <v>94</v>
      </c>
      <c r="I4" s="1"/>
    </row>
    <row r="5" spans="2:16" ht="48" customHeight="1">
      <c r="B5" s="36">
        <v>2</v>
      </c>
      <c r="C5" s="38" t="s">
        <v>45</v>
      </c>
      <c r="D5" s="36">
        <v>70</v>
      </c>
      <c r="E5" s="37"/>
      <c r="F5" s="37">
        <v>4</v>
      </c>
      <c r="G5" s="37">
        <f>F5*E5*D5</f>
        <v>0</v>
      </c>
      <c r="H5" s="45" t="s">
        <v>60</v>
      </c>
      <c r="I5" s="7"/>
    </row>
    <row r="6" spans="2:16" ht="123.75" customHeight="1">
      <c r="B6" s="36">
        <v>3</v>
      </c>
      <c r="C6" s="38" t="s">
        <v>8</v>
      </c>
      <c r="D6" s="36">
        <v>70</v>
      </c>
      <c r="E6" s="37"/>
      <c r="F6" s="37">
        <v>3</v>
      </c>
      <c r="G6" s="37">
        <f>F6*E6*D6</f>
        <v>0</v>
      </c>
      <c r="H6" s="45" t="s">
        <v>93</v>
      </c>
      <c r="I6" s="7"/>
    </row>
    <row r="7" spans="2:16" ht="57.6" customHeight="1">
      <c r="B7" s="36">
        <v>4</v>
      </c>
      <c r="C7" s="38" t="s">
        <v>34</v>
      </c>
      <c r="D7" s="36">
        <v>70</v>
      </c>
      <c r="E7" s="37"/>
      <c r="F7" s="37">
        <v>1</v>
      </c>
      <c r="G7" s="37">
        <f>E7*D7</f>
        <v>0</v>
      </c>
      <c r="H7" s="45" t="s">
        <v>96</v>
      </c>
      <c r="I7" s="7"/>
    </row>
    <row r="8" spans="2:16" ht="83.25" customHeight="1">
      <c r="B8" s="36">
        <v>5</v>
      </c>
      <c r="C8" s="38" t="s">
        <v>9</v>
      </c>
      <c r="D8" s="36">
        <v>2</v>
      </c>
      <c r="E8" s="37"/>
      <c r="F8" s="37">
        <v>1</v>
      </c>
      <c r="G8" s="37">
        <f>D8*E8</f>
        <v>0</v>
      </c>
      <c r="H8" s="45" t="s">
        <v>95</v>
      </c>
      <c r="I8" s="7"/>
    </row>
    <row r="9" spans="2:16" ht="49.9" customHeight="1">
      <c r="B9" s="36">
        <v>6</v>
      </c>
      <c r="C9" s="38" t="s">
        <v>10</v>
      </c>
      <c r="D9" s="36">
        <v>70</v>
      </c>
      <c r="E9" s="37"/>
      <c r="F9" s="37">
        <v>1</v>
      </c>
      <c r="G9" s="37">
        <f>E9*D9</f>
        <v>0</v>
      </c>
      <c r="H9" s="45"/>
      <c r="I9" s="7"/>
    </row>
    <row r="10" spans="2:16" ht="49.15" customHeight="1">
      <c r="B10" s="36">
        <v>7</v>
      </c>
      <c r="C10" s="38" t="s">
        <v>11</v>
      </c>
      <c r="D10" s="36">
        <v>55</v>
      </c>
      <c r="E10" s="37"/>
      <c r="F10" s="37">
        <v>1</v>
      </c>
      <c r="G10" s="37">
        <f>E10*D10</f>
        <v>0</v>
      </c>
      <c r="H10" s="45"/>
      <c r="I10" s="7"/>
    </row>
    <row r="11" spans="2:16" ht="81.599999999999994" customHeight="1">
      <c r="B11" s="36">
        <v>8</v>
      </c>
      <c r="C11" s="38" t="s">
        <v>37</v>
      </c>
      <c r="D11" s="36">
        <v>1</v>
      </c>
      <c r="E11" s="37"/>
      <c r="F11" s="37">
        <v>1</v>
      </c>
      <c r="G11" s="37">
        <f>E11*D11</f>
        <v>0</v>
      </c>
      <c r="H11" s="45"/>
      <c r="I11" s="7"/>
    </row>
    <row r="12" spans="2:16" ht="33" customHeight="1">
      <c r="B12" s="36">
        <v>9</v>
      </c>
      <c r="C12" s="38" t="s">
        <v>38</v>
      </c>
      <c r="D12" s="36">
        <v>1</v>
      </c>
      <c r="E12" s="37"/>
      <c r="F12" s="37">
        <v>2</v>
      </c>
      <c r="G12" s="48">
        <f>D12*E12*F12</f>
        <v>0</v>
      </c>
      <c r="H12" s="43"/>
      <c r="I12" s="7"/>
    </row>
    <row r="13" spans="2:16" ht="33.6" customHeight="1">
      <c r="B13" s="36">
        <v>10</v>
      </c>
      <c r="C13" s="38" t="s">
        <v>18</v>
      </c>
      <c r="D13" s="36">
        <v>55</v>
      </c>
      <c r="E13" s="37"/>
      <c r="F13" s="37">
        <v>1</v>
      </c>
      <c r="G13" s="37">
        <f>E13*D13</f>
        <v>0</v>
      </c>
      <c r="H13" s="43"/>
      <c r="I13" s="7"/>
    </row>
    <row r="14" spans="2:16" ht="100.15" customHeight="1">
      <c r="B14" s="95" t="s">
        <v>1</v>
      </c>
      <c r="C14" s="95"/>
      <c r="D14" s="95"/>
      <c r="E14" s="3"/>
      <c r="F14" s="38" t="s">
        <v>112</v>
      </c>
      <c r="G14" s="4">
        <f>G13+G12+G11+G10+G9+G8+G7+G6+G5+G4</f>
        <v>0</v>
      </c>
    </row>
    <row r="15" spans="2:16" s="2" customFormat="1">
      <c r="B15"/>
      <c r="C15"/>
      <c r="D15"/>
      <c r="E15" s="5"/>
      <c r="F15" s="5"/>
      <c r="G15"/>
      <c r="J15"/>
      <c r="K15"/>
      <c r="L15"/>
      <c r="M15"/>
      <c r="N15"/>
      <c r="O15"/>
      <c r="P15"/>
    </row>
    <row r="16" spans="2:16" s="2" customFormat="1">
      <c r="B16"/>
      <c r="C16"/>
      <c r="D16"/>
      <c r="E16" s="5"/>
      <c r="F16" s="10"/>
      <c r="G16"/>
      <c r="J16"/>
      <c r="K16"/>
      <c r="L16"/>
      <c r="M16"/>
      <c r="N16"/>
      <c r="O16"/>
      <c r="P16"/>
    </row>
  </sheetData>
  <mergeCells count="2">
    <mergeCell ref="D2:G2"/>
    <mergeCell ref="B14:D14"/>
  </mergeCells>
  <pageMargins left="0.25" right="0.25" top="0.75" bottom="0.75" header="0.3" footer="0.3"/>
  <pageSetup paperSize="9" scale="60" orientation="landscape" horizontalDpi="4294967295" verticalDpi="4294967295" r:id="rId1"/>
  <ignoredErrors>
    <ignoredError sqref="G12"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I13"/>
  <sheetViews>
    <sheetView topLeftCell="A4" zoomScaleNormal="100" workbookViewId="0">
      <selection activeCell="E4" sqref="E4:E10"/>
    </sheetView>
  </sheetViews>
  <sheetFormatPr defaultRowHeight="15"/>
  <cols>
    <col min="1" max="1" width="4.7109375" customWidth="1"/>
    <col min="2" max="2" width="6.7109375" customWidth="1"/>
    <col min="3" max="3" width="75" customWidth="1"/>
    <col min="4" max="4" width="6.85546875" customWidth="1"/>
    <col min="5" max="5" width="13.85546875" customWidth="1"/>
    <col min="6" max="6" width="9.7109375" customWidth="1"/>
    <col min="7" max="7" width="16.28515625" customWidth="1"/>
    <col min="8" max="8" width="39.42578125" style="2" customWidth="1"/>
    <col min="9" max="9" width="45.85546875" style="2" customWidth="1"/>
  </cols>
  <sheetData>
    <row r="2" spans="2:9" ht="24">
      <c r="C2" s="61" t="s">
        <v>117</v>
      </c>
      <c r="D2" s="94"/>
      <c r="E2" s="94"/>
      <c r="F2" s="94"/>
      <c r="G2" s="94"/>
    </row>
    <row r="3" spans="2:9" ht="44.45" customHeight="1">
      <c r="B3" s="35" t="s">
        <v>0</v>
      </c>
      <c r="C3" s="35" t="s">
        <v>2</v>
      </c>
      <c r="D3" s="35" t="s">
        <v>5</v>
      </c>
      <c r="E3" s="31" t="s">
        <v>3</v>
      </c>
      <c r="F3" s="31" t="s">
        <v>7</v>
      </c>
      <c r="G3" s="31" t="s">
        <v>4</v>
      </c>
      <c r="H3" s="31" t="s">
        <v>63</v>
      </c>
      <c r="I3" s="1"/>
    </row>
    <row r="4" spans="2:9" ht="40.15" customHeight="1">
      <c r="B4" s="36">
        <v>1</v>
      </c>
      <c r="C4" s="39" t="s">
        <v>13</v>
      </c>
      <c r="D4" s="36">
        <v>30</v>
      </c>
      <c r="E4" s="37"/>
      <c r="F4" s="37">
        <v>1</v>
      </c>
      <c r="G4" s="37">
        <f>F4*E4*D4</f>
        <v>0</v>
      </c>
      <c r="H4" s="49"/>
      <c r="I4" s="1"/>
    </row>
    <row r="5" spans="2:9" ht="55.5" customHeight="1">
      <c r="B5" s="36">
        <v>2</v>
      </c>
      <c r="C5" s="38" t="s">
        <v>45</v>
      </c>
      <c r="D5" s="36">
        <v>35</v>
      </c>
      <c r="E5" s="37"/>
      <c r="F5" s="37">
        <v>2</v>
      </c>
      <c r="G5" s="37">
        <f>F5*E5*D5</f>
        <v>0</v>
      </c>
      <c r="H5" s="32"/>
      <c r="I5" s="7"/>
    </row>
    <row r="6" spans="2:9" ht="59.25" customHeight="1">
      <c r="B6" s="36">
        <v>3</v>
      </c>
      <c r="C6" s="38" t="s">
        <v>14</v>
      </c>
      <c r="D6" s="36">
        <v>35</v>
      </c>
      <c r="E6" s="37"/>
      <c r="F6" s="37">
        <v>2</v>
      </c>
      <c r="G6" s="37">
        <f>F6*E6*D6</f>
        <v>0</v>
      </c>
      <c r="H6" s="32" t="s">
        <v>61</v>
      </c>
      <c r="I6" s="7"/>
    </row>
    <row r="7" spans="2:9" ht="57.6" customHeight="1">
      <c r="B7" s="36">
        <v>4</v>
      </c>
      <c r="C7" s="38" t="s">
        <v>34</v>
      </c>
      <c r="D7" s="36">
        <v>35</v>
      </c>
      <c r="E7" s="37"/>
      <c r="F7" s="37">
        <v>1</v>
      </c>
      <c r="G7" s="37">
        <f>E7*D7</f>
        <v>0</v>
      </c>
      <c r="H7" s="32" t="s">
        <v>96</v>
      </c>
      <c r="I7" s="7"/>
    </row>
    <row r="8" spans="2:9" ht="37.15" customHeight="1">
      <c r="B8" s="36">
        <v>6</v>
      </c>
      <c r="C8" s="38" t="s">
        <v>15</v>
      </c>
      <c r="D8" s="36">
        <v>30</v>
      </c>
      <c r="E8" s="37"/>
      <c r="F8" s="37">
        <v>1</v>
      </c>
      <c r="G8" s="37">
        <f>E8*D8</f>
        <v>0</v>
      </c>
      <c r="H8" s="43"/>
      <c r="I8" s="7"/>
    </row>
    <row r="9" spans="2:9" ht="51" customHeight="1">
      <c r="B9" s="36">
        <v>7</v>
      </c>
      <c r="C9" s="38" t="s">
        <v>16</v>
      </c>
      <c r="D9" s="36">
        <v>50</v>
      </c>
      <c r="E9" s="37"/>
      <c r="F9" s="37">
        <v>1</v>
      </c>
      <c r="G9" s="37">
        <f>E9*D9</f>
        <v>0</v>
      </c>
      <c r="H9" s="43"/>
      <c r="I9" s="7"/>
    </row>
    <row r="10" spans="2:9" ht="33.6" customHeight="1">
      <c r="B10" s="36">
        <v>9</v>
      </c>
      <c r="C10" s="38" t="s">
        <v>17</v>
      </c>
      <c r="D10" s="36">
        <v>30</v>
      </c>
      <c r="E10" s="37"/>
      <c r="F10" s="37">
        <v>1</v>
      </c>
      <c r="G10" s="37">
        <f>E10*D10</f>
        <v>0</v>
      </c>
      <c r="H10" s="43"/>
      <c r="I10" s="7"/>
    </row>
    <row r="11" spans="2:9" ht="100.15" customHeight="1">
      <c r="B11" s="95" t="s">
        <v>1</v>
      </c>
      <c r="C11" s="95"/>
      <c r="D11" s="95"/>
      <c r="E11" s="3"/>
      <c r="F11" s="38" t="s">
        <v>112</v>
      </c>
      <c r="G11" s="4">
        <f>G4+G5+G6+G7+G8+G9+G10</f>
        <v>0</v>
      </c>
    </row>
    <row r="12" spans="2:9" s="2" customFormat="1">
      <c r="B12"/>
      <c r="C12"/>
      <c r="D12"/>
      <c r="E12" s="5"/>
      <c r="F12" s="5"/>
      <c r="G12"/>
    </row>
    <row r="13" spans="2:9" s="2" customFormat="1">
      <c r="B13"/>
      <c r="C13"/>
      <c r="D13"/>
      <c r="E13" s="5"/>
      <c r="F13" s="10"/>
      <c r="G13"/>
    </row>
  </sheetData>
  <mergeCells count="2">
    <mergeCell ref="D2:G2"/>
    <mergeCell ref="B11:D11"/>
  </mergeCells>
  <pageMargins left="0.25" right="0.25" top="0.75" bottom="0.75" header="0.3" footer="0.3"/>
  <pageSetup paperSize="9" scale="84" orientation="landscape"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5"/>
  <sheetViews>
    <sheetView zoomScaleNormal="100" workbookViewId="0">
      <selection activeCell="B1" sqref="B1"/>
    </sheetView>
  </sheetViews>
  <sheetFormatPr defaultRowHeight="15"/>
  <cols>
    <col min="1" max="1" width="6.140625" customWidth="1"/>
    <col min="2" max="2" width="30.28515625" customWidth="1"/>
    <col min="3" max="3" width="51.28515625" customWidth="1"/>
    <col min="4" max="4" width="29.85546875" customWidth="1"/>
  </cols>
  <sheetData>
    <row r="2" spans="2:4" ht="64.5" customHeight="1">
      <c r="B2" s="59" t="s">
        <v>0</v>
      </c>
      <c r="C2" s="59" t="s">
        <v>39</v>
      </c>
      <c r="D2" s="59" t="s">
        <v>111</v>
      </c>
    </row>
    <row r="3" spans="2:4" ht="28.5" customHeight="1">
      <c r="B3" s="86">
        <v>1</v>
      </c>
      <c r="C3" s="66" t="s">
        <v>100</v>
      </c>
      <c r="D3" s="21"/>
    </row>
    <row r="4" spans="2:4" ht="28.5" customHeight="1">
      <c r="B4" s="86">
        <v>2</v>
      </c>
      <c r="C4" s="66" t="s">
        <v>32</v>
      </c>
      <c r="D4" s="21"/>
    </row>
    <row r="5" spans="2:4" ht="28.5" customHeight="1">
      <c r="B5" s="86">
        <v>3</v>
      </c>
      <c r="C5" s="66" t="s">
        <v>33</v>
      </c>
      <c r="D5" s="21"/>
    </row>
    <row r="6" spans="2:4" ht="42.75" customHeight="1">
      <c r="B6" s="86">
        <v>4</v>
      </c>
      <c r="C6" s="66" t="s">
        <v>97</v>
      </c>
      <c r="D6" s="21"/>
    </row>
    <row r="7" spans="2:4" ht="28.5" customHeight="1">
      <c r="B7" s="86">
        <v>5</v>
      </c>
      <c r="C7" s="66" t="s">
        <v>101</v>
      </c>
      <c r="D7" s="21"/>
    </row>
    <row r="8" spans="2:4" ht="38.25" customHeight="1">
      <c r="B8" s="86">
        <v>6</v>
      </c>
      <c r="C8" s="67" t="s">
        <v>102</v>
      </c>
      <c r="D8" s="21"/>
    </row>
    <row r="9" spans="2:4" ht="28.5" customHeight="1">
      <c r="B9" s="86">
        <v>7</v>
      </c>
      <c r="C9" s="66" t="s">
        <v>98</v>
      </c>
      <c r="D9" s="21"/>
    </row>
    <row r="10" spans="2:4" ht="28.5" customHeight="1">
      <c r="B10" s="86">
        <v>8</v>
      </c>
      <c r="C10" s="66" t="s">
        <v>99</v>
      </c>
      <c r="D10" s="21"/>
    </row>
    <row r="11" spans="2:4" ht="28.5" customHeight="1">
      <c r="B11" s="86">
        <v>9</v>
      </c>
      <c r="C11" s="66" t="s">
        <v>41</v>
      </c>
      <c r="D11" s="21"/>
    </row>
    <row r="12" spans="2:4" ht="24.75" customHeight="1">
      <c r="B12" s="73"/>
      <c r="C12" s="87" t="s">
        <v>28</v>
      </c>
      <c r="D12" s="60">
        <v>0</v>
      </c>
    </row>
    <row r="13" spans="2:4" ht="27" customHeight="1">
      <c r="B13" s="70" t="s">
        <v>123</v>
      </c>
      <c r="C13" s="71"/>
      <c r="D13" s="55">
        <f>D12*C13</f>
        <v>0</v>
      </c>
    </row>
    <row r="14" spans="2:4" ht="33.75" customHeight="1">
      <c r="B14" s="69" t="s">
        <v>124</v>
      </c>
      <c r="C14" s="72"/>
      <c r="D14" s="14">
        <f>D13+D12</f>
        <v>0</v>
      </c>
    </row>
    <row r="15" spans="2:4" ht="22.5" customHeight="1">
      <c r="B15" s="80" t="s">
        <v>108</v>
      </c>
      <c r="C15" s="88"/>
      <c r="D15" s="82">
        <f>C15*D19</f>
        <v>0</v>
      </c>
    </row>
    <row r="16" spans="2:4" ht="22.5" customHeight="1">
      <c r="B16" s="80" t="s">
        <v>29</v>
      </c>
      <c r="C16" s="89"/>
      <c r="D16" s="84">
        <f>C16*D19</f>
        <v>0</v>
      </c>
    </row>
    <row r="17" spans="2:4" ht="22.5" customHeight="1">
      <c r="B17" s="80" t="s">
        <v>109</v>
      </c>
      <c r="C17" s="88">
        <v>0.09</v>
      </c>
      <c r="D17" s="84">
        <f>C17*D19</f>
        <v>0</v>
      </c>
    </row>
    <row r="18" spans="2:4" ht="22.5" customHeight="1">
      <c r="B18" s="80" t="s">
        <v>30</v>
      </c>
      <c r="C18" s="88" t="s">
        <v>110</v>
      </c>
      <c r="D18" s="84">
        <f>SUM(D15:D17)</f>
        <v>0</v>
      </c>
    </row>
    <row r="19" spans="2:4" ht="30" customHeight="1">
      <c r="B19" s="74"/>
      <c r="C19" s="90" t="s">
        <v>31</v>
      </c>
      <c r="D19" s="56">
        <f>D14/(1-SUM(C15:C17))</f>
        <v>0</v>
      </c>
    </row>
    <row r="20" spans="2:4" ht="21" customHeight="1">
      <c r="B20" s="86"/>
      <c r="C20" s="91" t="s">
        <v>126</v>
      </c>
      <c r="D20" s="57"/>
    </row>
    <row r="21" spans="2:4" ht="28.5" customHeight="1"/>
    <row r="23" spans="2:4">
      <c r="C23" s="18"/>
    </row>
    <row r="24" spans="2:4">
      <c r="B24" s="19"/>
      <c r="C24" s="17"/>
    </row>
    <row r="25" spans="2:4">
      <c r="B25" s="19"/>
      <c r="C25" s="17"/>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L17"/>
  <sheetViews>
    <sheetView zoomScaleNormal="100" workbookViewId="0">
      <selection activeCell="C2" sqref="C2"/>
    </sheetView>
  </sheetViews>
  <sheetFormatPr defaultRowHeight="15"/>
  <cols>
    <col min="1" max="1" width="6.140625" customWidth="1"/>
    <col min="2" max="2" width="6.5703125" style="15" customWidth="1"/>
    <col min="3" max="3" width="38.140625" customWidth="1"/>
    <col min="4" max="4" width="27.140625" customWidth="1"/>
    <col min="5" max="5" width="8.85546875" customWidth="1"/>
    <col min="6" max="6" width="10.85546875" customWidth="1"/>
    <col min="7" max="7" width="8.42578125" customWidth="1"/>
    <col min="8" max="8" width="7.7109375" customWidth="1"/>
    <col min="9" max="9" width="9.85546875" customWidth="1"/>
    <col min="10" max="10" width="9.7109375" customWidth="1"/>
    <col min="11" max="11" width="12.140625" customWidth="1"/>
    <col min="12" max="12" width="30.28515625" customWidth="1"/>
  </cols>
  <sheetData>
    <row r="2" spans="2:12" ht="64.5" customHeight="1">
      <c r="B2" s="28" t="s">
        <v>0</v>
      </c>
      <c r="C2" s="28" t="s">
        <v>39</v>
      </c>
      <c r="D2" s="28" t="s">
        <v>103</v>
      </c>
      <c r="E2" s="28" t="s">
        <v>47</v>
      </c>
      <c r="F2" s="28" t="s">
        <v>48</v>
      </c>
      <c r="G2" s="28" t="s">
        <v>51</v>
      </c>
      <c r="H2" s="28" t="s">
        <v>49</v>
      </c>
      <c r="I2" s="28" t="s">
        <v>50</v>
      </c>
      <c r="J2" s="28" t="s">
        <v>104</v>
      </c>
      <c r="K2" s="28" t="s">
        <v>52</v>
      </c>
      <c r="L2" s="52" t="s">
        <v>105</v>
      </c>
    </row>
    <row r="3" spans="2:12" ht="28.5" customHeight="1">
      <c r="B3" s="22">
        <v>1</v>
      </c>
      <c r="C3" s="20" t="s">
        <v>100</v>
      </c>
      <c r="D3" s="29" t="s">
        <v>129</v>
      </c>
      <c r="E3" s="6">
        <v>90</v>
      </c>
      <c r="F3" s="6">
        <f>'آشنایی با تسهیلگری'!D7</f>
        <v>120</v>
      </c>
      <c r="G3" s="6">
        <f>'آشنایی با تسهیلگری'!D8</f>
        <v>160</v>
      </c>
      <c r="H3" s="6">
        <f>'آشنایی با تسهیلگری'!D10</f>
        <v>2</v>
      </c>
      <c r="I3" s="6">
        <f>'آشنایی با تسهیلگری'!D11</f>
        <v>40</v>
      </c>
      <c r="J3" s="6">
        <v>18</v>
      </c>
      <c r="K3" s="26">
        <f>'آشنایی با تسهیلگری'!D13</f>
        <v>3</v>
      </c>
      <c r="L3" s="53" t="s">
        <v>106</v>
      </c>
    </row>
    <row r="4" spans="2:12" ht="28.5" customHeight="1">
      <c r="B4" s="22">
        <v>2</v>
      </c>
      <c r="C4" s="20" t="s">
        <v>32</v>
      </c>
      <c r="D4" s="29" t="s">
        <v>42</v>
      </c>
      <c r="E4" s="6">
        <v>195</v>
      </c>
      <c r="F4" s="6">
        <f>'تکنیک های PRA'!D7</f>
        <v>640</v>
      </c>
      <c r="G4" s="6">
        <f>'تکنیک های PRA'!D8</f>
        <v>800</v>
      </c>
      <c r="H4" s="6">
        <f>'تکنیک های PRA'!D10</f>
        <v>15</v>
      </c>
      <c r="I4" s="6">
        <f>'تکنیک های PRA'!D11</f>
        <v>80</v>
      </c>
      <c r="J4" s="6">
        <f>'تکنیک های PRA'!D9</f>
        <v>30</v>
      </c>
      <c r="K4" s="26">
        <f>'تکنیک های PRA'!D13</f>
        <v>12</v>
      </c>
      <c r="L4" s="53" t="s">
        <v>106</v>
      </c>
    </row>
    <row r="5" spans="2:12" ht="28.5" customHeight="1">
      <c r="B5" s="22">
        <v>3</v>
      </c>
      <c r="C5" s="20" t="s">
        <v>33</v>
      </c>
      <c r="D5" s="29" t="s">
        <v>58</v>
      </c>
      <c r="E5" s="6">
        <v>70</v>
      </c>
      <c r="F5" s="6">
        <f>'اشنایی با رویکردهای معیشت'!D7</f>
        <v>330</v>
      </c>
      <c r="G5" s="6">
        <f>'اشنایی با رویکردهای معیشت'!D8</f>
        <v>430</v>
      </c>
      <c r="H5" s="6">
        <f>'اشنایی با رویکردهای معیشت'!D10</f>
        <v>12</v>
      </c>
      <c r="I5" s="6">
        <f>'اشنایی با رویکردهای معیشت'!D11</f>
        <v>50</v>
      </c>
      <c r="J5" s="6">
        <f>'اشنایی با رویکردهای معیشت'!D9</f>
        <v>24</v>
      </c>
      <c r="K5" s="26">
        <f>'اشنایی با رویکردهای معیشت'!D13</f>
        <v>12</v>
      </c>
      <c r="L5" s="53" t="s">
        <v>106</v>
      </c>
    </row>
    <row r="6" spans="2:12" ht="42.75" customHeight="1">
      <c r="B6" s="22">
        <v>4</v>
      </c>
      <c r="C6" s="20" t="s">
        <v>97</v>
      </c>
      <c r="D6" s="51" t="s">
        <v>128</v>
      </c>
      <c r="E6" s="6">
        <v>0</v>
      </c>
      <c r="F6" s="6">
        <f>'کمیته  استانی و نشست معارفه'!D4</f>
        <v>355</v>
      </c>
      <c r="G6" s="6">
        <f>'کمیته  استانی و نشست معارفه'!D5</f>
        <v>355</v>
      </c>
      <c r="H6" s="6">
        <f>'کمیته  استانی و نشست معارفه'!D7</f>
        <v>4</v>
      </c>
      <c r="I6" s="6">
        <f>'کمیته  استانی و نشست معارفه'!D6</f>
        <v>355</v>
      </c>
      <c r="J6" s="6">
        <v>0</v>
      </c>
      <c r="K6" s="26">
        <f>'کمیته  استانی و نشست معارفه'!D8</f>
        <v>21</v>
      </c>
      <c r="L6" s="53" t="s">
        <v>106</v>
      </c>
    </row>
    <row r="7" spans="2:12" ht="28.5" customHeight="1">
      <c r="B7" s="22">
        <v>5</v>
      </c>
      <c r="C7" s="20" t="s">
        <v>101</v>
      </c>
      <c r="D7" s="29" t="s">
        <v>42</v>
      </c>
      <c r="E7" s="6">
        <v>60</v>
      </c>
      <c r="F7" s="6">
        <v>250</v>
      </c>
      <c r="G7" s="6">
        <v>300</v>
      </c>
      <c r="H7" s="6">
        <f>'همکاری بین بخشی'!D9</f>
        <v>6</v>
      </c>
      <c r="I7" s="6">
        <f>'همکاری بین بخشی'!D10</f>
        <v>50</v>
      </c>
      <c r="J7" s="6">
        <f>'همکاری بین بخشی'!D8</f>
        <v>12</v>
      </c>
      <c r="K7" s="26">
        <f>'همکاری بین بخشی'!D12</f>
        <v>6</v>
      </c>
      <c r="L7" s="53" t="s">
        <v>106</v>
      </c>
    </row>
    <row r="8" spans="2:12" ht="31.5" customHeight="1">
      <c r="B8" s="22">
        <v>6</v>
      </c>
      <c r="C8" s="50" t="s">
        <v>102</v>
      </c>
      <c r="D8" s="29" t="s">
        <v>42</v>
      </c>
      <c r="E8" s="6">
        <v>30</v>
      </c>
      <c r="F8" s="6">
        <f>'انتقال تجربیات'!D6</f>
        <v>160</v>
      </c>
      <c r="G8" s="6">
        <f>'انتقال تجربیات'!D7</f>
        <v>200</v>
      </c>
      <c r="H8" s="6">
        <f>'انتقال تجربیات'!D8</f>
        <v>2</v>
      </c>
      <c r="I8" s="6">
        <v>100</v>
      </c>
      <c r="J8" s="6">
        <v>0</v>
      </c>
      <c r="K8" s="26">
        <f>'انتقال تجربیات'!D10</f>
        <v>15</v>
      </c>
      <c r="L8" s="53" t="s">
        <v>106</v>
      </c>
    </row>
    <row r="9" spans="2:12" ht="28.5" customHeight="1">
      <c r="B9" s="22">
        <v>7</v>
      </c>
      <c r="C9" s="20" t="s">
        <v>98</v>
      </c>
      <c r="D9" s="29" t="s">
        <v>40</v>
      </c>
      <c r="E9" s="6">
        <v>110</v>
      </c>
      <c r="F9" s="6">
        <v>280</v>
      </c>
      <c r="G9" s="6">
        <v>210</v>
      </c>
      <c r="H9" s="6">
        <f>'دبیرخانه های تالابی'!D8</f>
        <v>2</v>
      </c>
      <c r="I9" s="6">
        <f>'دبیرخانه های تالابی'!D10</f>
        <v>70</v>
      </c>
      <c r="J9" s="6">
        <v>0</v>
      </c>
      <c r="K9" s="26">
        <f>'دبیرخانه های تالابی'!D12</f>
        <v>50</v>
      </c>
      <c r="L9" s="53" t="s">
        <v>106</v>
      </c>
    </row>
    <row r="10" spans="2:12" ht="28.5" customHeight="1">
      <c r="B10" s="22">
        <v>8</v>
      </c>
      <c r="C10" s="20" t="s">
        <v>99</v>
      </c>
      <c r="D10" s="29" t="s">
        <v>42</v>
      </c>
      <c r="E10" s="6">
        <v>110</v>
      </c>
      <c r="F10" s="6">
        <v>280</v>
      </c>
      <c r="G10" s="6">
        <v>210</v>
      </c>
      <c r="H10" s="6">
        <f>'محیط بانان تالابی'!D8</f>
        <v>2</v>
      </c>
      <c r="I10" s="6">
        <v>70</v>
      </c>
      <c r="J10" s="6">
        <v>2</v>
      </c>
      <c r="K10" s="26">
        <f>'محیط بانان تالابی'!D13</f>
        <v>55</v>
      </c>
      <c r="L10" s="53" t="s">
        <v>106</v>
      </c>
    </row>
    <row r="11" spans="2:12" ht="28.5" customHeight="1">
      <c r="B11" s="22">
        <v>9</v>
      </c>
      <c r="C11" s="23" t="s">
        <v>41</v>
      </c>
      <c r="D11" s="30" t="s">
        <v>43</v>
      </c>
      <c r="E11" s="25">
        <f>'بازدید اعضای کمیته راهبری'!D4</f>
        <v>30</v>
      </c>
      <c r="F11" s="25">
        <v>70</v>
      </c>
      <c r="G11" s="25">
        <v>70</v>
      </c>
      <c r="H11" s="25">
        <v>0</v>
      </c>
      <c r="I11" s="25">
        <f>'بازدید اعضای کمیته راهبری'!D9</f>
        <v>50</v>
      </c>
      <c r="J11" s="25">
        <v>0</v>
      </c>
      <c r="K11" s="27">
        <f>'بازدید اعضای کمیته راهبری'!D10</f>
        <v>30</v>
      </c>
      <c r="L11" s="53" t="s">
        <v>106</v>
      </c>
    </row>
    <row r="12" spans="2:12">
      <c r="E12" s="54">
        <f>SUBTOTAL(109,Table14[اقامت نفر شب])</f>
        <v>695</v>
      </c>
      <c r="F12" s="54">
        <f>SUBTOTAL(109,Table14[[نفر وعده ناهار و شام ]])</f>
        <v>2485</v>
      </c>
      <c r="G12" s="54">
        <f>SUBTOTAL(109,Table14[نفر میان وعده])</f>
        <v>2735</v>
      </c>
      <c r="H12" s="54">
        <f>SUBTOTAL(109,Table14[سالن روزانه])</f>
        <v>45</v>
      </c>
      <c r="I12" s="54">
        <f>SUBTOTAL(109,Table14[بسته اقلام بهداشتی])</f>
        <v>865</v>
      </c>
      <c r="J12" s="54">
        <f>SUBTOTAL(109,Table14[مدرسین  نفر روز])</f>
        <v>86</v>
      </c>
      <c r="K12" s="54">
        <f>SUBTOTAL(109,Table14[بلیط بصورت رفت و برگشت])</f>
        <v>204</v>
      </c>
    </row>
    <row r="16" spans="2:12">
      <c r="C16" s="19"/>
      <c r="F16" s="10"/>
      <c r="G16" s="10"/>
    </row>
    <row r="17" spans="3:3">
      <c r="C17" s="19"/>
    </row>
  </sheetData>
  <pageMargins left="0.25" right="0.25" top="0.75" bottom="0.75" header="0.3" footer="0.3"/>
  <pageSetup paperSize="9" scale="77"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E26"/>
  <sheetViews>
    <sheetView zoomScaleNormal="100" workbookViewId="0">
      <selection activeCell="C2" sqref="C2"/>
    </sheetView>
  </sheetViews>
  <sheetFormatPr defaultRowHeight="15"/>
  <cols>
    <col min="1" max="1" width="6.140625" customWidth="1"/>
    <col min="2" max="2" width="6.5703125" style="15" customWidth="1"/>
    <col min="3" max="3" width="30.28515625" customWidth="1"/>
    <col min="4" max="4" width="45.42578125" customWidth="1"/>
    <col min="5" max="5" width="36" customWidth="1"/>
  </cols>
  <sheetData>
    <row r="2" spans="3:5" ht="64.5" customHeight="1">
      <c r="C2" s="28" t="s">
        <v>0</v>
      </c>
      <c r="D2" s="28" t="s">
        <v>39</v>
      </c>
      <c r="E2" s="63" t="s">
        <v>127</v>
      </c>
    </row>
    <row r="3" spans="3:5" ht="28.5" customHeight="1">
      <c r="C3" s="22">
        <v>1</v>
      </c>
      <c r="D3" s="66" t="s">
        <v>100</v>
      </c>
      <c r="E3" s="64">
        <f>'آشنایی با تسهیلگری'!G14</f>
        <v>0</v>
      </c>
    </row>
    <row r="4" spans="3:5" ht="28.5" customHeight="1">
      <c r="C4" s="22">
        <v>2</v>
      </c>
      <c r="D4" s="66" t="s">
        <v>32</v>
      </c>
      <c r="E4" s="64">
        <f>'تکنیک های PRA'!G14</f>
        <v>0</v>
      </c>
    </row>
    <row r="5" spans="3:5" ht="28.5" customHeight="1">
      <c r="C5" s="22">
        <v>3</v>
      </c>
      <c r="D5" s="66" t="s">
        <v>33</v>
      </c>
      <c r="E5" s="64">
        <f>'اشنایی با رویکردهای معیشت'!G14</f>
        <v>0</v>
      </c>
    </row>
    <row r="6" spans="3:5" ht="42.75" customHeight="1">
      <c r="C6" s="22">
        <v>4</v>
      </c>
      <c r="D6" s="66" t="s">
        <v>97</v>
      </c>
      <c r="E6" s="64">
        <f>'کمیته  استانی و نشست معارفه'!G9</f>
        <v>0</v>
      </c>
    </row>
    <row r="7" spans="3:5" ht="28.5" customHeight="1">
      <c r="C7" s="22">
        <v>5</v>
      </c>
      <c r="D7" s="66" t="s">
        <v>101</v>
      </c>
      <c r="E7" s="64">
        <f>'همکاری بین بخشی'!G13</f>
        <v>0</v>
      </c>
    </row>
    <row r="8" spans="3:5" ht="47.25" customHeight="1">
      <c r="C8" s="22">
        <v>6</v>
      </c>
      <c r="D8" s="67" t="s">
        <v>102</v>
      </c>
      <c r="E8" s="64">
        <f>'انتقال تجربیات'!G11</f>
        <v>0</v>
      </c>
    </row>
    <row r="9" spans="3:5" ht="28.5" customHeight="1">
      <c r="C9" s="22">
        <v>7</v>
      </c>
      <c r="D9" s="66" t="s">
        <v>98</v>
      </c>
      <c r="E9" s="64">
        <f>'دبیرخانه های تالابی'!G13</f>
        <v>0</v>
      </c>
    </row>
    <row r="10" spans="3:5" ht="28.5" customHeight="1">
      <c r="C10" s="22">
        <v>8</v>
      </c>
      <c r="D10" s="66" t="s">
        <v>99</v>
      </c>
      <c r="E10" s="64">
        <f>'محیط بانان تالابی'!G14</f>
        <v>0</v>
      </c>
    </row>
    <row r="11" spans="3:5" ht="28.5" customHeight="1">
      <c r="C11" s="22">
        <v>9</v>
      </c>
      <c r="D11" s="68" t="s">
        <v>41</v>
      </c>
      <c r="E11" s="65">
        <f>'بازدید اعضای کمیته راهبری'!G11</f>
        <v>0</v>
      </c>
    </row>
    <row r="12" spans="3:5" ht="21">
      <c r="C12" s="85"/>
      <c r="D12" s="68"/>
      <c r="E12" s="24">
        <f>SUM(E3:E11)</f>
        <v>0</v>
      </c>
    </row>
    <row r="14" spans="3:5" ht="34.5" customHeight="1">
      <c r="C14" s="69" t="s">
        <v>28</v>
      </c>
      <c r="E14" s="77">
        <f>E12</f>
        <v>0</v>
      </c>
    </row>
    <row r="15" spans="3:5" ht="56.25" customHeight="1">
      <c r="C15" s="70" t="s">
        <v>122</v>
      </c>
      <c r="D15" s="78"/>
      <c r="E15" s="55">
        <f>E12*D15</f>
        <v>0</v>
      </c>
    </row>
    <row r="16" spans="3:5" ht="27" customHeight="1">
      <c r="C16" s="69" t="s">
        <v>124</v>
      </c>
      <c r="D16" s="79"/>
      <c r="E16" s="13">
        <f>E15+E12</f>
        <v>0</v>
      </c>
    </row>
    <row r="17" spans="3:5" ht="27" customHeight="1">
      <c r="C17" s="80" t="s">
        <v>108</v>
      </c>
      <c r="D17" s="81"/>
      <c r="E17" s="82">
        <f>D17*E21</f>
        <v>0</v>
      </c>
    </row>
    <row r="18" spans="3:5" ht="27" customHeight="1">
      <c r="C18" s="80" t="s">
        <v>29</v>
      </c>
      <c r="D18" s="83"/>
      <c r="E18" s="84">
        <f>D18*E21</f>
        <v>0</v>
      </c>
    </row>
    <row r="19" spans="3:5" ht="27" customHeight="1">
      <c r="C19" s="80" t="s">
        <v>109</v>
      </c>
      <c r="D19" s="81">
        <v>0.09</v>
      </c>
      <c r="E19" s="84">
        <f>D19*E21</f>
        <v>0</v>
      </c>
    </row>
    <row r="20" spans="3:5" ht="27" customHeight="1">
      <c r="C20" s="80" t="s">
        <v>30</v>
      </c>
      <c r="D20" s="81" t="s">
        <v>110</v>
      </c>
      <c r="E20" s="84">
        <f>SUM(E17:E19)</f>
        <v>0</v>
      </c>
    </row>
    <row r="21" spans="3:5" ht="27" customHeight="1">
      <c r="C21" s="73"/>
      <c r="D21" s="76" t="s">
        <v>31</v>
      </c>
      <c r="E21" s="56">
        <f>E16/(1-SUM(D17:D19))</f>
        <v>0</v>
      </c>
    </row>
    <row r="22" spans="3:5" ht="28.5" customHeight="1">
      <c r="C22" s="73"/>
      <c r="D22" s="75" t="s">
        <v>126</v>
      </c>
      <c r="E22" s="58"/>
    </row>
    <row r="24" spans="3:5">
      <c r="D24" s="18"/>
    </row>
    <row r="25" spans="3:5">
      <c r="C25" s="19"/>
      <c r="D25" s="17"/>
    </row>
    <row r="26" spans="3:5">
      <c r="C26" s="19"/>
      <c r="D26" s="17"/>
    </row>
  </sheetData>
  <pageMargins left="0.25" right="0.25" top="0.75" bottom="0.75" header="0.3" footer="0.3"/>
  <pageSetup paperSize="9" scale="73" orientation="landscape"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H14"/>
  <sheetViews>
    <sheetView zoomScaleNormal="100" workbookViewId="0">
      <selection activeCell="C2" sqref="C2"/>
    </sheetView>
  </sheetViews>
  <sheetFormatPr defaultRowHeight="15"/>
  <cols>
    <col min="1" max="1" width="6.140625" customWidth="1"/>
    <col min="2" max="2" width="6.5703125" customWidth="1"/>
    <col min="3" max="3" width="79.28515625" customWidth="1"/>
    <col min="4" max="4" width="6.85546875" customWidth="1"/>
    <col min="5" max="5" width="8.42578125" customWidth="1"/>
    <col min="6" max="6" width="12.140625" customWidth="1"/>
    <col min="7" max="7" width="16.7109375" customWidth="1"/>
    <col min="8" max="8" width="45.85546875" style="2" customWidth="1"/>
  </cols>
  <sheetData>
    <row r="2" spans="2:8" ht="22.5">
      <c r="C2" s="39" t="s">
        <v>118</v>
      </c>
      <c r="D2" s="94"/>
      <c r="E2" s="94"/>
      <c r="F2" s="94"/>
      <c r="G2" s="94"/>
    </row>
    <row r="3" spans="2:8" ht="81.599999999999994" customHeight="1">
      <c r="B3" s="35" t="s">
        <v>0</v>
      </c>
      <c r="C3" s="35" t="s">
        <v>2</v>
      </c>
      <c r="D3" s="35" t="s">
        <v>5</v>
      </c>
      <c r="E3" s="31" t="s">
        <v>62</v>
      </c>
      <c r="F3" s="31" t="s">
        <v>3</v>
      </c>
      <c r="G3" s="31" t="s">
        <v>4</v>
      </c>
      <c r="H3" s="31" t="s">
        <v>63</v>
      </c>
    </row>
    <row r="4" spans="2:8" ht="54.75" customHeight="1">
      <c r="B4" s="36">
        <v>1</v>
      </c>
      <c r="C4" s="39" t="s">
        <v>22</v>
      </c>
      <c r="D4" s="36">
        <v>30</v>
      </c>
      <c r="E4" s="37">
        <v>1</v>
      </c>
      <c r="F4" s="37"/>
      <c r="G4" s="37">
        <f t="shared" ref="G4:G13" si="0">E4*F4*D4</f>
        <v>0</v>
      </c>
      <c r="H4" s="96" t="s">
        <v>72</v>
      </c>
    </row>
    <row r="5" spans="2:8" ht="54.75" customHeight="1">
      <c r="B5" s="36">
        <v>2</v>
      </c>
      <c r="C5" s="39" t="s">
        <v>23</v>
      </c>
      <c r="D5" s="36">
        <v>30</v>
      </c>
      <c r="E5" s="37">
        <v>1</v>
      </c>
      <c r="F5" s="37"/>
      <c r="G5" s="37">
        <f t="shared" si="0"/>
        <v>0</v>
      </c>
      <c r="H5" s="96"/>
    </row>
    <row r="6" spans="2:8" ht="54.75" customHeight="1">
      <c r="B6" s="36">
        <v>3</v>
      </c>
      <c r="C6" s="40" t="s">
        <v>27</v>
      </c>
      <c r="D6" s="36">
        <v>30</v>
      </c>
      <c r="E6" s="37">
        <v>1</v>
      </c>
      <c r="F6" s="37"/>
      <c r="G6" s="37">
        <f t="shared" si="0"/>
        <v>0</v>
      </c>
      <c r="H6" s="96"/>
    </row>
    <row r="7" spans="2:8" ht="48" customHeight="1">
      <c r="B7" s="36">
        <v>4</v>
      </c>
      <c r="C7" s="38" t="s">
        <v>45</v>
      </c>
      <c r="D7" s="36">
        <v>120</v>
      </c>
      <c r="E7" s="37">
        <v>3</v>
      </c>
      <c r="F7" s="37"/>
      <c r="G7" s="37">
        <f t="shared" si="0"/>
        <v>0</v>
      </c>
      <c r="H7" s="41" t="s">
        <v>67</v>
      </c>
    </row>
    <row r="8" spans="2:8" ht="76.5" customHeight="1">
      <c r="B8" s="36">
        <v>5</v>
      </c>
      <c r="C8" s="38" t="s">
        <v>56</v>
      </c>
      <c r="D8" s="36">
        <v>160</v>
      </c>
      <c r="E8" s="37">
        <v>3</v>
      </c>
      <c r="F8" s="37"/>
      <c r="G8" s="37">
        <f t="shared" si="0"/>
        <v>0</v>
      </c>
      <c r="H8" s="34" t="s">
        <v>65</v>
      </c>
    </row>
    <row r="9" spans="2:8" ht="57.6" customHeight="1">
      <c r="B9" s="36">
        <v>6</v>
      </c>
      <c r="C9" s="38" t="s">
        <v>21</v>
      </c>
      <c r="D9" s="36">
        <v>6</v>
      </c>
      <c r="E9" s="37">
        <v>3</v>
      </c>
      <c r="F9" s="37"/>
      <c r="G9" s="37">
        <f t="shared" si="0"/>
        <v>0</v>
      </c>
      <c r="H9" s="33" t="s">
        <v>64</v>
      </c>
    </row>
    <row r="10" spans="2:8" ht="68.45" customHeight="1">
      <c r="B10" s="36">
        <v>7</v>
      </c>
      <c r="C10" s="38" t="s">
        <v>9</v>
      </c>
      <c r="D10" s="36">
        <v>2</v>
      </c>
      <c r="E10" s="37">
        <v>3</v>
      </c>
      <c r="F10" s="37"/>
      <c r="G10" s="37">
        <f t="shared" si="0"/>
        <v>0</v>
      </c>
      <c r="H10" s="33" t="s">
        <v>66</v>
      </c>
    </row>
    <row r="11" spans="2:8" ht="49.15" customHeight="1">
      <c r="B11" s="36">
        <v>8</v>
      </c>
      <c r="C11" s="38" t="s">
        <v>11</v>
      </c>
      <c r="D11" s="42">
        <v>40</v>
      </c>
      <c r="E11" s="37">
        <v>3</v>
      </c>
      <c r="F11" s="37"/>
      <c r="G11" s="37">
        <f t="shared" si="0"/>
        <v>0</v>
      </c>
      <c r="H11" s="33" t="s">
        <v>68</v>
      </c>
    </row>
    <row r="12" spans="2:8" ht="66" customHeight="1">
      <c r="B12" s="36">
        <v>9</v>
      </c>
      <c r="C12" s="38" t="s">
        <v>79</v>
      </c>
      <c r="D12" s="36">
        <v>1</v>
      </c>
      <c r="E12" s="37">
        <v>3</v>
      </c>
      <c r="F12" s="37"/>
      <c r="G12" s="37">
        <f t="shared" si="0"/>
        <v>0</v>
      </c>
      <c r="H12" s="33" t="s">
        <v>69</v>
      </c>
    </row>
    <row r="13" spans="2:8" ht="33.6" customHeight="1">
      <c r="B13" s="36">
        <v>10</v>
      </c>
      <c r="C13" s="38" t="s">
        <v>54</v>
      </c>
      <c r="D13" s="36">
        <v>3</v>
      </c>
      <c r="E13" s="37">
        <v>3</v>
      </c>
      <c r="F13" s="37"/>
      <c r="G13" s="37">
        <f t="shared" si="0"/>
        <v>0</v>
      </c>
      <c r="H13" s="33" t="s">
        <v>70</v>
      </c>
    </row>
    <row r="14" spans="2:8" ht="62.25" customHeight="1">
      <c r="B14" s="95" t="s">
        <v>1</v>
      </c>
      <c r="C14" s="95"/>
      <c r="D14" s="95"/>
      <c r="E14" s="11"/>
      <c r="F14" s="38" t="s">
        <v>112</v>
      </c>
      <c r="G14" s="4">
        <f>SUM(G4:G13)</f>
        <v>0</v>
      </c>
    </row>
  </sheetData>
  <mergeCells count="3">
    <mergeCell ref="D2:G2"/>
    <mergeCell ref="B14:D14"/>
    <mergeCell ref="H4:H6"/>
  </mergeCells>
  <pageMargins left="0.25" right="0.25" top="0.75" bottom="0.75" header="0.3" footer="0.3"/>
  <pageSetup paperSize="9" scale="6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I17"/>
  <sheetViews>
    <sheetView workbookViewId="0">
      <selection activeCell="C2" sqref="C2"/>
    </sheetView>
  </sheetViews>
  <sheetFormatPr defaultRowHeight="15"/>
  <cols>
    <col min="1" max="1" width="4.5703125" customWidth="1"/>
    <col min="2" max="2" width="6.5703125" customWidth="1"/>
    <col min="3" max="3" width="61.42578125" customWidth="1"/>
    <col min="4" max="5" width="6.85546875" customWidth="1"/>
    <col min="6" max="6" width="13.85546875" customWidth="1"/>
    <col min="7" max="7" width="17.7109375" customWidth="1"/>
    <col min="8" max="8" width="41.85546875" style="2" customWidth="1"/>
    <col min="9" max="9" width="45.85546875" style="2" customWidth="1"/>
  </cols>
  <sheetData>
    <row r="2" spans="2:9" ht="22.5">
      <c r="C2" s="39" t="s">
        <v>119</v>
      </c>
      <c r="D2" s="94"/>
      <c r="E2" s="94"/>
      <c r="F2" s="94"/>
      <c r="G2" s="94"/>
    </row>
    <row r="3" spans="2:9" ht="63">
      <c r="B3" s="35" t="s">
        <v>0</v>
      </c>
      <c r="C3" s="35" t="s">
        <v>2</v>
      </c>
      <c r="D3" s="35" t="s">
        <v>5</v>
      </c>
      <c r="E3" s="31" t="s">
        <v>7</v>
      </c>
      <c r="F3" s="31" t="s">
        <v>3</v>
      </c>
      <c r="G3" s="31" t="s">
        <v>4</v>
      </c>
      <c r="H3" s="31" t="s">
        <v>63</v>
      </c>
      <c r="I3" s="1"/>
    </row>
    <row r="4" spans="2:9" ht="83.25" customHeight="1">
      <c r="B4" s="35">
        <v>1</v>
      </c>
      <c r="C4" s="39" t="s">
        <v>71</v>
      </c>
      <c r="D4" s="36">
        <v>25</v>
      </c>
      <c r="E4" s="37">
        <v>3</v>
      </c>
      <c r="F4" s="37"/>
      <c r="G4" s="37">
        <f t="shared" ref="G4:G13" si="0">E4*F4*D4</f>
        <v>0</v>
      </c>
      <c r="H4" s="96" t="s">
        <v>77</v>
      </c>
      <c r="I4" s="1"/>
    </row>
    <row r="5" spans="2:9" ht="83.25" customHeight="1">
      <c r="B5" s="35">
        <v>2</v>
      </c>
      <c r="C5" s="39" t="s">
        <v>46</v>
      </c>
      <c r="D5" s="36">
        <v>20</v>
      </c>
      <c r="E5" s="37">
        <v>3</v>
      </c>
      <c r="F5" s="37"/>
      <c r="G5" s="37">
        <f t="shared" si="0"/>
        <v>0</v>
      </c>
      <c r="H5" s="96"/>
      <c r="I5" s="1"/>
    </row>
    <row r="6" spans="2:9" ht="83.25" customHeight="1">
      <c r="B6" s="35">
        <v>3</v>
      </c>
      <c r="C6" s="40" t="s">
        <v>25</v>
      </c>
      <c r="D6" s="36">
        <v>20</v>
      </c>
      <c r="E6" s="37">
        <v>3</v>
      </c>
      <c r="F6" s="37"/>
      <c r="G6" s="37">
        <f t="shared" si="0"/>
        <v>0</v>
      </c>
      <c r="H6" s="96"/>
      <c r="I6" s="1"/>
    </row>
    <row r="7" spans="2:9" ht="39">
      <c r="B7" s="35">
        <v>4</v>
      </c>
      <c r="C7" s="38" t="s">
        <v>6</v>
      </c>
      <c r="D7" s="36">
        <v>640</v>
      </c>
      <c r="E7" s="37">
        <v>1</v>
      </c>
      <c r="F7" s="37"/>
      <c r="G7" s="37">
        <f t="shared" si="0"/>
        <v>0</v>
      </c>
      <c r="H7" s="32" t="s">
        <v>73</v>
      </c>
      <c r="I7" s="7"/>
    </row>
    <row r="8" spans="2:9" ht="101.25" customHeight="1">
      <c r="B8" s="35">
        <v>5</v>
      </c>
      <c r="C8" s="38" t="s">
        <v>53</v>
      </c>
      <c r="D8" s="36">
        <v>800</v>
      </c>
      <c r="E8" s="37">
        <v>1</v>
      </c>
      <c r="F8" s="37"/>
      <c r="G8" s="37">
        <f t="shared" si="0"/>
        <v>0</v>
      </c>
      <c r="H8" s="32" t="s">
        <v>74</v>
      </c>
      <c r="I8" s="7"/>
    </row>
    <row r="9" spans="2:9" ht="39">
      <c r="B9" s="35">
        <v>6</v>
      </c>
      <c r="C9" s="38" t="s">
        <v>21</v>
      </c>
      <c r="D9" s="36">
        <v>30</v>
      </c>
      <c r="E9" s="37">
        <v>1</v>
      </c>
      <c r="F9" s="37"/>
      <c r="G9" s="37">
        <f t="shared" si="0"/>
        <v>0</v>
      </c>
      <c r="H9" s="32" t="s">
        <v>75</v>
      </c>
      <c r="I9" s="7"/>
    </row>
    <row r="10" spans="2:9" ht="78">
      <c r="B10" s="35">
        <v>7</v>
      </c>
      <c r="C10" s="38" t="s">
        <v>9</v>
      </c>
      <c r="D10" s="36">
        <v>15</v>
      </c>
      <c r="E10" s="37">
        <v>1</v>
      </c>
      <c r="F10" s="37"/>
      <c r="G10" s="37">
        <f t="shared" si="0"/>
        <v>0</v>
      </c>
      <c r="H10" s="32" t="s">
        <v>76</v>
      </c>
      <c r="I10" s="7"/>
    </row>
    <row r="11" spans="2:9" ht="39">
      <c r="B11" s="35">
        <v>8</v>
      </c>
      <c r="C11" s="38" t="s">
        <v>59</v>
      </c>
      <c r="D11" s="36">
        <v>80</v>
      </c>
      <c r="E11" s="37">
        <v>2</v>
      </c>
      <c r="F11" s="37"/>
      <c r="G11" s="37">
        <f t="shared" si="0"/>
        <v>0</v>
      </c>
      <c r="H11" s="32" t="s">
        <v>85</v>
      </c>
      <c r="I11" s="7"/>
    </row>
    <row r="12" spans="2:9" ht="73.5" customHeight="1">
      <c r="B12" s="35">
        <v>9</v>
      </c>
      <c r="C12" s="38" t="s">
        <v>79</v>
      </c>
      <c r="D12" s="36">
        <v>1</v>
      </c>
      <c r="E12" s="37">
        <v>3</v>
      </c>
      <c r="F12" s="37"/>
      <c r="G12" s="37">
        <f t="shared" si="0"/>
        <v>0</v>
      </c>
      <c r="H12" s="33" t="s">
        <v>69</v>
      </c>
      <c r="I12" s="7"/>
    </row>
    <row r="13" spans="2:9" ht="47.25" customHeight="1">
      <c r="B13" s="35">
        <v>10</v>
      </c>
      <c r="C13" s="38" t="s">
        <v>54</v>
      </c>
      <c r="D13" s="36">
        <v>12</v>
      </c>
      <c r="E13" s="37">
        <v>1</v>
      </c>
      <c r="F13" s="37"/>
      <c r="G13" s="37">
        <f t="shared" si="0"/>
        <v>0</v>
      </c>
      <c r="H13" s="34" t="s">
        <v>78</v>
      </c>
      <c r="I13" s="7"/>
    </row>
    <row r="14" spans="2:9" ht="70.5" customHeight="1">
      <c r="B14" s="95" t="s">
        <v>1</v>
      </c>
      <c r="C14" s="95"/>
      <c r="D14" s="95"/>
      <c r="E14" s="12"/>
      <c r="F14" s="38" t="s">
        <v>112</v>
      </c>
      <c r="G14" s="4">
        <f>SUM(G4:G13)</f>
        <v>0</v>
      </c>
    </row>
    <row r="15" spans="2:9" ht="29.25" customHeight="1">
      <c r="D15" s="8"/>
      <c r="E15" s="8"/>
      <c r="F15" s="9"/>
      <c r="G15" s="16"/>
      <c r="H15"/>
      <c r="I15"/>
    </row>
    <row r="16" spans="2:9">
      <c r="F16" s="5"/>
      <c r="H16"/>
      <c r="I16"/>
    </row>
    <row r="17" spans="6:9">
      <c r="F17" s="5"/>
      <c r="H17"/>
      <c r="I17"/>
    </row>
  </sheetData>
  <mergeCells count="3">
    <mergeCell ref="B14:D14"/>
    <mergeCell ref="D2:G2"/>
    <mergeCell ref="H4:H6"/>
  </mergeCells>
  <pageMargins left="0.25" right="0.25" top="0.75" bottom="0.75" header="0.3" footer="0.3"/>
  <pageSetup paperSize="9" scale="5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I17"/>
  <sheetViews>
    <sheetView workbookViewId="0">
      <selection activeCell="C2" sqref="C2"/>
    </sheetView>
  </sheetViews>
  <sheetFormatPr defaultRowHeight="15"/>
  <cols>
    <col min="1" max="1" width="4.5703125" customWidth="1"/>
    <col min="2" max="2" width="6.5703125" customWidth="1"/>
    <col min="3" max="3" width="68.7109375" customWidth="1"/>
    <col min="4" max="4" width="6.85546875" customWidth="1"/>
    <col min="5" max="5" width="8.5703125" customWidth="1"/>
    <col min="6" max="6" width="13.85546875" customWidth="1"/>
    <col min="7" max="7" width="17" customWidth="1"/>
    <col min="8" max="8" width="41.85546875" style="2" customWidth="1"/>
    <col min="9" max="9" width="45.85546875" style="2" customWidth="1"/>
  </cols>
  <sheetData>
    <row r="2" spans="2:9" ht="22.5">
      <c r="C2" s="39" t="s">
        <v>120</v>
      </c>
      <c r="D2" s="94"/>
      <c r="E2" s="94"/>
      <c r="F2" s="94"/>
      <c r="G2" s="94"/>
    </row>
    <row r="3" spans="2:9" ht="63">
      <c r="B3" s="35" t="s">
        <v>0</v>
      </c>
      <c r="C3" s="35" t="s">
        <v>2</v>
      </c>
      <c r="D3" s="35" t="s">
        <v>5</v>
      </c>
      <c r="E3" s="31" t="s">
        <v>7</v>
      </c>
      <c r="F3" s="31" t="s">
        <v>3</v>
      </c>
      <c r="G3" s="31" t="s">
        <v>4</v>
      </c>
      <c r="H3" s="31" t="s">
        <v>63</v>
      </c>
      <c r="I3" s="1"/>
    </row>
    <row r="4" spans="2:9" ht="54.75" customHeight="1">
      <c r="B4" s="36">
        <v>1</v>
      </c>
      <c r="C4" s="39" t="s">
        <v>24</v>
      </c>
      <c r="D4" s="36">
        <v>15</v>
      </c>
      <c r="E4" s="37">
        <v>2</v>
      </c>
      <c r="F4" s="37"/>
      <c r="G4" s="37">
        <f t="shared" ref="G4:G13" si="0">E4*F4*D4</f>
        <v>0</v>
      </c>
      <c r="H4" s="96" t="s">
        <v>81</v>
      </c>
      <c r="I4" s="1"/>
    </row>
    <row r="5" spans="2:9" ht="54.75" customHeight="1">
      <c r="B5" s="36">
        <v>2</v>
      </c>
      <c r="C5" s="39" t="s">
        <v>23</v>
      </c>
      <c r="D5" s="36">
        <v>10</v>
      </c>
      <c r="E5" s="37">
        <v>2</v>
      </c>
      <c r="F5" s="37"/>
      <c r="G5" s="37">
        <f t="shared" si="0"/>
        <v>0</v>
      </c>
      <c r="H5" s="96"/>
      <c r="I5" s="1"/>
    </row>
    <row r="6" spans="2:9" ht="54.75" customHeight="1">
      <c r="B6" s="36">
        <v>3</v>
      </c>
      <c r="C6" s="40" t="s">
        <v>25</v>
      </c>
      <c r="D6" s="36">
        <v>10</v>
      </c>
      <c r="E6" s="37">
        <v>2</v>
      </c>
      <c r="F6" s="37"/>
      <c r="G6" s="37">
        <f t="shared" si="0"/>
        <v>0</v>
      </c>
      <c r="H6" s="96"/>
      <c r="I6" s="1"/>
    </row>
    <row r="7" spans="2:9" ht="39">
      <c r="B7" s="36">
        <v>4</v>
      </c>
      <c r="C7" s="38" t="s">
        <v>45</v>
      </c>
      <c r="D7" s="36">
        <v>330</v>
      </c>
      <c r="E7" s="37">
        <v>1</v>
      </c>
      <c r="F7" s="37"/>
      <c r="G7" s="37">
        <f t="shared" si="0"/>
        <v>0</v>
      </c>
      <c r="H7" s="32" t="s">
        <v>73</v>
      </c>
      <c r="I7" s="7"/>
    </row>
    <row r="8" spans="2:9" ht="97.5">
      <c r="B8" s="36">
        <v>5</v>
      </c>
      <c r="C8" s="38" t="s">
        <v>53</v>
      </c>
      <c r="D8" s="36">
        <v>430</v>
      </c>
      <c r="E8" s="37">
        <v>1</v>
      </c>
      <c r="F8" s="37"/>
      <c r="G8" s="37">
        <f t="shared" si="0"/>
        <v>0</v>
      </c>
      <c r="H8" s="32" t="s">
        <v>82</v>
      </c>
      <c r="I8" s="7"/>
    </row>
    <row r="9" spans="2:9" ht="39">
      <c r="B9" s="36">
        <v>6</v>
      </c>
      <c r="C9" s="38" t="s">
        <v>21</v>
      </c>
      <c r="D9" s="36">
        <v>24</v>
      </c>
      <c r="E9" s="37">
        <v>1</v>
      </c>
      <c r="F9" s="37"/>
      <c r="G9" s="37">
        <f t="shared" si="0"/>
        <v>0</v>
      </c>
      <c r="H9" s="32" t="s">
        <v>75</v>
      </c>
      <c r="I9" s="7"/>
    </row>
    <row r="10" spans="2:9" ht="78">
      <c r="B10" s="36">
        <v>7</v>
      </c>
      <c r="C10" s="38" t="s">
        <v>9</v>
      </c>
      <c r="D10" s="36">
        <v>12</v>
      </c>
      <c r="E10" s="37">
        <v>1</v>
      </c>
      <c r="F10" s="37"/>
      <c r="G10" s="37">
        <f t="shared" si="0"/>
        <v>0</v>
      </c>
      <c r="H10" s="32" t="s">
        <v>83</v>
      </c>
      <c r="I10" s="7"/>
    </row>
    <row r="11" spans="2:9" ht="39">
      <c r="B11" s="36">
        <v>8</v>
      </c>
      <c r="C11" s="38" t="s">
        <v>11</v>
      </c>
      <c r="D11" s="36">
        <v>50</v>
      </c>
      <c r="E11" s="37">
        <v>2</v>
      </c>
      <c r="F11" s="37"/>
      <c r="G11" s="37">
        <f t="shared" si="0"/>
        <v>0</v>
      </c>
      <c r="H11" s="32" t="s">
        <v>84</v>
      </c>
      <c r="I11" s="7"/>
    </row>
    <row r="12" spans="2:9" ht="58.5">
      <c r="B12" s="36">
        <v>9</v>
      </c>
      <c r="C12" s="38" t="s">
        <v>79</v>
      </c>
      <c r="D12" s="36">
        <v>1</v>
      </c>
      <c r="E12" s="37">
        <v>3</v>
      </c>
      <c r="F12" s="37"/>
      <c r="G12" s="37">
        <f t="shared" si="0"/>
        <v>0</v>
      </c>
      <c r="H12" s="33" t="s">
        <v>69</v>
      </c>
      <c r="I12" s="7"/>
    </row>
    <row r="13" spans="2:9" ht="19.5">
      <c r="B13" s="36">
        <v>10</v>
      </c>
      <c r="C13" s="38" t="s">
        <v>80</v>
      </c>
      <c r="D13" s="36">
        <v>12</v>
      </c>
      <c r="E13" s="37">
        <v>1</v>
      </c>
      <c r="F13" s="37"/>
      <c r="G13" s="37">
        <f t="shared" si="0"/>
        <v>0</v>
      </c>
      <c r="H13" s="34" t="s">
        <v>78</v>
      </c>
      <c r="I13" s="7"/>
    </row>
    <row r="14" spans="2:9" ht="100.15" customHeight="1">
      <c r="B14" s="95" t="s">
        <v>1</v>
      </c>
      <c r="C14" s="95"/>
      <c r="D14" s="95"/>
      <c r="E14" s="12"/>
      <c r="F14" s="38" t="s">
        <v>112</v>
      </c>
      <c r="G14" s="4">
        <f>SUM(G4:G13)</f>
        <v>0</v>
      </c>
    </row>
    <row r="15" spans="2:9">
      <c r="F15" s="5"/>
      <c r="H15"/>
      <c r="I15"/>
    </row>
    <row r="16" spans="2:9">
      <c r="F16" s="5"/>
      <c r="H16"/>
      <c r="I16"/>
    </row>
    <row r="17" spans="8:8">
      <c r="H17"/>
    </row>
  </sheetData>
  <mergeCells count="3">
    <mergeCell ref="D2:G2"/>
    <mergeCell ref="B14:D14"/>
    <mergeCell ref="H4:H6"/>
  </mergeCells>
  <pageMargins left="0.25" right="0.25" top="0.75" bottom="0.75" header="0.3" footer="0.3"/>
  <pageSetup paperSize="9" scale="6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I11"/>
  <sheetViews>
    <sheetView workbookViewId="0">
      <selection activeCell="E4" sqref="E4:E8"/>
    </sheetView>
  </sheetViews>
  <sheetFormatPr defaultRowHeight="15"/>
  <cols>
    <col min="1" max="1" width="4.5703125" customWidth="1"/>
    <col min="2" max="2" width="6.5703125" customWidth="1"/>
    <col min="3" max="3" width="76.7109375" customWidth="1"/>
    <col min="4" max="4" width="6.85546875" customWidth="1"/>
    <col min="5" max="5" width="13.85546875" customWidth="1"/>
    <col min="6" max="6" width="10.140625" customWidth="1"/>
    <col min="7" max="7" width="16.85546875" customWidth="1"/>
    <col min="8" max="8" width="41.85546875" style="2" customWidth="1"/>
    <col min="9" max="9" width="45.85546875" style="2" customWidth="1"/>
  </cols>
  <sheetData>
    <row r="2" spans="2:9" ht="22.5">
      <c r="C2" s="38" t="s">
        <v>121</v>
      </c>
      <c r="D2" s="94"/>
      <c r="E2" s="94"/>
      <c r="F2" s="94"/>
      <c r="G2" s="94"/>
    </row>
    <row r="3" spans="2:9" ht="55.5" customHeight="1">
      <c r="B3" s="35" t="s">
        <v>0</v>
      </c>
      <c r="C3" s="35" t="s">
        <v>2</v>
      </c>
      <c r="D3" s="35" t="s">
        <v>5</v>
      </c>
      <c r="E3" s="31" t="s">
        <v>3</v>
      </c>
      <c r="F3" s="31" t="s">
        <v>7</v>
      </c>
      <c r="G3" s="31" t="s">
        <v>4</v>
      </c>
      <c r="H3" s="31" t="s">
        <v>63</v>
      </c>
      <c r="I3" s="1"/>
    </row>
    <row r="4" spans="2:9" ht="44.25" customHeight="1">
      <c r="B4" s="36">
        <v>1</v>
      </c>
      <c r="C4" s="38" t="s">
        <v>45</v>
      </c>
      <c r="D4" s="36">
        <v>355</v>
      </c>
      <c r="E4" s="37"/>
      <c r="F4" s="37">
        <v>1</v>
      </c>
      <c r="G4" s="37">
        <f t="shared" ref="G4:G8" si="0">F4*E4*D4</f>
        <v>0</v>
      </c>
      <c r="H4" s="32" t="s">
        <v>107</v>
      </c>
      <c r="I4" s="7"/>
    </row>
    <row r="5" spans="2:9" ht="57.75" customHeight="1">
      <c r="B5" s="36">
        <v>2</v>
      </c>
      <c r="C5" s="38" t="s">
        <v>88</v>
      </c>
      <c r="D5" s="36">
        <v>355</v>
      </c>
      <c r="E5" s="37"/>
      <c r="F5" s="37">
        <v>1</v>
      </c>
      <c r="G5" s="37">
        <f>F5*E5*D5</f>
        <v>0</v>
      </c>
      <c r="H5" s="32"/>
      <c r="I5" s="7"/>
    </row>
    <row r="6" spans="2:9" ht="41.25" customHeight="1">
      <c r="B6" s="36">
        <v>3</v>
      </c>
      <c r="C6" s="38" t="s">
        <v>11</v>
      </c>
      <c r="D6" s="36">
        <v>355</v>
      </c>
      <c r="E6" s="37"/>
      <c r="F6" s="37">
        <v>3</v>
      </c>
      <c r="G6" s="37">
        <f t="shared" si="0"/>
        <v>0</v>
      </c>
      <c r="H6" s="43"/>
      <c r="I6" s="7"/>
    </row>
    <row r="7" spans="2:9" ht="44.25" customHeight="1">
      <c r="B7" s="36">
        <v>4</v>
      </c>
      <c r="C7" s="38" t="s">
        <v>86</v>
      </c>
      <c r="D7" s="36">
        <v>4</v>
      </c>
      <c r="E7" s="37"/>
      <c r="F7" s="37">
        <v>1</v>
      </c>
      <c r="G7" s="37">
        <f t="shared" si="0"/>
        <v>0</v>
      </c>
      <c r="H7" s="32" t="s">
        <v>87</v>
      </c>
      <c r="I7" s="7"/>
    </row>
    <row r="8" spans="2:9" ht="30.75" customHeight="1">
      <c r="B8" s="36">
        <v>5</v>
      </c>
      <c r="C8" s="38" t="s">
        <v>89</v>
      </c>
      <c r="D8" s="36">
        <v>21</v>
      </c>
      <c r="E8" s="37"/>
      <c r="F8" s="37">
        <v>1</v>
      </c>
      <c r="G8" s="37">
        <f t="shared" si="0"/>
        <v>0</v>
      </c>
      <c r="H8" s="43"/>
      <c r="I8" s="7"/>
    </row>
    <row r="9" spans="2:9" ht="100.15" customHeight="1">
      <c r="B9" s="95" t="s">
        <v>1</v>
      </c>
      <c r="C9" s="95"/>
      <c r="D9" s="95"/>
      <c r="E9" s="3"/>
      <c r="F9" s="38" t="s">
        <v>112</v>
      </c>
      <c r="G9" s="4">
        <f>SUM(G4:G8)</f>
        <v>0</v>
      </c>
    </row>
    <row r="10" spans="2:9">
      <c r="E10" s="5"/>
      <c r="F10" s="5"/>
      <c r="H10"/>
      <c r="I10"/>
    </row>
    <row r="11" spans="2:9">
      <c r="E11" s="5"/>
      <c r="F11" s="10"/>
      <c r="H11"/>
      <c r="I11"/>
    </row>
  </sheetData>
  <mergeCells count="2">
    <mergeCell ref="D2:G2"/>
    <mergeCell ref="B9:D9"/>
  </mergeCells>
  <pageMargins left="0.25" right="0.25" top="0.75" bottom="0.75" header="0.3" footer="0.3"/>
  <pageSetup paperSize="9" scale="8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I13"/>
  <sheetViews>
    <sheetView workbookViewId="0">
      <selection activeCell="E4" sqref="E4:E12"/>
    </sheetView>
  </sheetViews>
  <sheetFormatPr defaultRowHeight="15"/>
  <cols>
    <col min="1" max="1" width="4.5703125" customWidth="1"/>
    <col min="2" max="2" width="6.5703125" customWidth="1"/>
    <col min="3" max="3" width="66" customWidth="1"/>
    <col min="4" max="4" width="6.85546875" customWidth="1"/>
    <col min="5" max="5" width="13.85546875" customWidth="1"/>
    <col min="6" max="6" width="9.28515625" customWidth="1"/>
    <col min="7" max="7" width="16.140625" customWidth="1"/>
    <col min="8" max="8" width="41.85546875" style="2" customWidth="1"/>
    <col min="9" max="9" width="45.85546875" style="2" customWidth="1"/>
  </cols>
  <sheetData>
    <row r="2" spans="2:9" ht="24">
      <c r="C2" s="62" t="s">
        <v>113</v>
      </c>
      <c r="D2" s="94"/>
      <c r="E2" s="94"/>
      <c r="F2" s="94"/>
      <c r="G2" s="94"/>
    </row>
    <row r="3" spans="2:9" ht="63">
      <c r="B3" s="35" t="s">
        <v>0</v>
      </c>
      <c r="C3" s="35" t="s">
        <v>2</v>
      </c>
      <c r="D3" s="35" t="s">
        <v>5</v>
      </c>
      <c r="E3" s="31" t="s">
        <v>3</v>
      </c>
      <c r="F3" s="31" t="s">
        <v>7</v>
      </c>
      <c r="G3" s="31" t="s">
        <v>4</v>
      </c>
      <c r="H3" s="31" t="s">
        <v>63</v>
      </c>
      <c r="I3" s="1"/>
    </row>
    <row r="4" spans="2:9" ht="42" customHeight="1">
      <c r="B4" s="36">
        <v>1</v>
      </c>
      <c r="C4" s="39" t="s">
        <v>23</v>
      </c>
      <c r="D4" s="36">
        <v>15</v>
      </c>
      <c r="E4" s="37"/>
      <c r="F4" s="37">
        <v>2</v>
      </c>
      <c r="G4" s="37">
        <f t="shared" ref="G4:G12" si="0">F4*E4*D4</f>
        <v>0</v>
      </c>
      <c r="H4" s="31" t="s">
        <v>90</v>
      </c>
      <c r="I4" s="1"/>
    </row>
    <row r="5" spans="2:9" ht="42" customHeight="1">
      <c r="B5" s="36">
        <v>2</v>
      </c>
      <c r="C5" s="40" t="s">
        <v>25</v>
      </c>
      <c r="D5" s="36">
        <v>15</v>
      </c>
      <c r="E5" s="37"/>
      <c r="F5" s="37">
        <v>2</v>
      </c>
      <c r="G5" s="37">
        <f t="shared" si="0"/>
        <v>0</v>
      </c>
      <c r="H5" s="31" t="s">
        <v>90</v>
      </c>
      <c r="I5" s="1"/>
    </row>
    <row r="6" spans="2:9" ht="42" customHeight="1">
      <c r="B6" s="36">
        <v>3</v>
      </c>
      <c r="C6" s="38" t="s">
        <v>45</v>
      </c>
      <c r="D6" s="36">
        <v>50</v>
      </c>
      <c r="E6" s="37"/>
      <c r="F6" s="37">
        <v>5</v>
      </c>
      <c r="G6" s="37">
        <f t="shared" si="0"/>
        <v>0</v>
      </c>
      <c r="H6" s="32"/>
      <c r="I6" s="7"/>
    </row>
    <row r="7" spans="2:9" ht="84.75" customHeight="1">
      <c r="B7" s="36">
        <v>4</v>
      </c>
      <c r="C7" s="38" t="s">
        <v>56</v>
      </c>
      <c r="D7" s="36">
        <v>50</v>
      </c>
      <c r="E7" s="37"/>
      <c r="F7" s="37">
        <v>6</v>
      </c>
      <c r="G7" s="37">
        <f>F7*E7*D7</f>
        <v>0</v>
      </c>
      <c r="H7" s="32"/>
      <c r="I7" s="7"/>
    </row>
    <row r="8" spans="2:9" ht="52.5" customHeight="1">
      <c r="B8" s="36">
        <v>5</v>
      </c>
      <c r="C8" s="38" t="s">
        <v>21</v>
      </c>
      <c r="D8" s="36">
        <v>12</v>
      </c>
      <c r="E8" s="37"/>
      <c r="F8" s="37">
        <v>1</v>
      </c>
      <c r="G8" s="37">
        <f t="shared" si="0"/>
        <v>0</v>
      </c>
      <c r="H8" s="32" t="s">
        <v>91</v>
      </c>
      <c r="I8" s="7"/>
    </row>
    <row r="9" spans="2:9" ht="81" customHeight="1">
      <c r="B9" s="36">
        <v>6</v>
      </c>
      <c r="C9" s="38" t="s">
        <v>9</v>
      </c>
      <c r="D9" s="36">
        <v>6</v>
      </c>
      <c r="E9" s="37"/>
      <c r="F9" s="37">
        <v>1</v>
      </c>
      <c r="G9" s="37">
        <f t="shared" si="0"/>
        <v>0</v>
      </c>
      <c r="H9" s="43"/>
      <c r="I9" s="7"/>
    </row>
    <row r="10" spans="2:9" ht="50.25" customHeight="1">
      <c r="B10" s="36">
        <v>7</v>
      </c>
      <c r="C10" s="38" t="s">
        <v>11</v>
      </c>
      <c r="D10" s="36">
        <v>50</v>
      </c>
      <c r="E10" s="37"/>
      <c r="F10" s="37">
        <v>1</v>
      </c>
      <c r="G10" s="37">
        <f t="shared" si="0"/>
        <v>0</v>
      </c>
      <c r="H10" s="43"/>
      <c r="I10" s="7"/>
    </row>
    <row r="11" spans="2:9" ht="63.75" customHeight="1">
      <c r="B11" s="36">
        <v>8</v>
      </c>
      <c r="C11" s="38" t="s">
        <v>79</v>
      </c>
      <c r="D11" s="36">
        <v>1</v>
      </c>
      <c r="E11" s="37"/>
      <c r="F11" s="37">
        <v>2</v>
      </c>
      <c r="G11" s="37">
        <f t="shared" si="0"/>
        <v>0</v>
      </c>
      <c r="H11" s="43"/>
      <c r="I11" s="7"/>
    </row>
    <row r="12" spans="2:9" ht="27.75" customHeight="1">
      <c r="B12" s="36">
        <v>9</v>
      </c>
      <c r="C12" s="38" t="s">
        <v>57</v>
      </c>
      <c r="D12" s="36">
        <v>6</v>
      </c>
      <c r="E12" s="37"/>
      <c r="F12" s="37">
        <v>1</v>
      </c>
      <c r="G12" s="37">
        <f t="shared" si="0"/>
        <v>0</v>
      </c>
      <c r="H12" s="43"/>
      <c r="I12" s="7"/>
    </row>
    <row r="13" spans="2:9" ht="100.15" customHeight="1">
      <c r="B13" s="95" t="s">
        <v>1</v>
      </c>
      <c r="C13" s="95"/>
      <c r="D13" s="95"/>
      <c r="E13" s="3"/>
      <c r="F13" s="38" t="s">
        <v>112</v>
      </c>
      <c r="G13" s="4">
        <f>SUM(G4:G12)</f>
        <v>0</v>
      </c>
    </row>
  </sheetData>
  <mergeCells count="2">
    <mergeCell ref="D2:G2"/>
    <mergeCell ref="B13:D13"/>
  </mergeCells>
  <pageMargins left="0.25" right="0.25" top="0.75" bottom="0.75" header="0.3" footer="0.3"/>
  <pageSetup paperSize="9" scale="7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توضیحات</vt:lpstr>
      <vt:lpstr>فرم قیمت</vt:lpstr>
      <vt:lpstr>نگاه کلی</vt:lpstr>
      <vt:lpstr>جمع محاسبات</vt:lpstr>
      <vt:lpstr>آشنایی با تسهیلگری</vt:lpstr>
      <vt:lpstr>تکنیک های PRA</vt:lpstr>
      <vt:lpstr>اشنایی با رویکردهای معیشت</vt:lpstr>
      <vt:lpstr>کمیته  استانی و نشست معارفه</vt:lpstr>
      <vt:lpstr>همکاری بین بخشی</vt:lpstr>
      <vt:lpstr>انتقال تجربیات</vt:lpstr>
      <vt:lpstr>دبیرخانه های تالابی</vt:lpstr>
      <vt:lpstr>محیط بانان تالابی</vt:lpstr>
      <vt:lpstr>بازدید اعضای کمیته راهبری</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Yousef Ali Ahmadi</dc:creator>
  <cp:lastModifiedBy>oskooei</cp:lastModifiedBy>
  <cp:lastPrinted>2021-07-12T06:47:34Z</cp:lastPrinted>
  <dcterms:created xsi:type="dcterms:W3CDTF">2020-08-03T07:18:13Z</dcterms:created>
  <dcterms:modified xsi:type="dcterms:W3CDTF">2021-07-14T06:25:52Z</dcterms:modified>
</cp:coreProperties>
</file>